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45" yWindow="3030" windowWidth="23085" windowHeight="7395" tabRatio="833"/>
  </bookViews>
  <sheets>
    <sheet name="Сводный" sheetId="12" r:id="rId1"/>
    <sheet name="РО" sheetId="9" r:id="rId2"/>
    <sheet name="ТО" sheetId="20" r:id="rId3"/>
    <sheet name="ОЭО" sheetId="18" r:id="rId4"/>
    <sheet name="МС" sheetId="19" r:id="rId5"/>
    <sheet name="АСУТП" sheetId="17" r:id="rId6"/>
  </sheets>
  <definedNames>
    <definedName name="_xlnm._FilterDatabase" localSheetId="1" hidden="1">РО!$A$1:$R$34</definedName>
    <definedName name="_xlnm.Print_Area" localSheetId="5">АСУТП!$A$1:$R$257</definedName>
    <definedName name="_xlnm.Print_Area" localSheetId="4">МС!$A$1:$R$6</definedName>
    <definedName name="_xlnm.Print_Area" localSheetId="3">ОЭО!$A$1:$S$16</definedName>
    <definedName name="_xlnm.Print_Area" localSheetId="1">РО!$A$1:$R$37</definedName>
    <definedName name="_xlnm.Print_Area" localSheetId="0">Сводный!$A$1:$G$22</definedName>
    <definedName name="_xlnm.Print_Area" localSheetId="2">ТО!$A$1:$O$99</definedName>
  </definedNames>
  <calcPr calcId="162913"/>
</workbook>
</file>

<file path=xl/calcChain.xml><?xml version="1.0" encoding="utf-8"?>
<calcChain xmlns="http://schemas.openxmlformats.org/spreadsheetml/2006/main">
  <c r="M97" i="20" l="1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H83" i="20"/>
  <c r="M83" i="20" s="1"/>
  <c r="M82" i="20"/>
  <c r="M81" i="20"/>
  <c r="M80" i="20"/>
  <c r="M79" i="20"/>
  <c r="H79" i="20"/>
  <c r="M78" i="20"/>
  <c r="M77" i="20"/>
  <c r="M76" i="20"/>
  <c r="H75" i="20"/>
  <c r="M75" i="20" s="1"/>
  <c r="M74" i="20"/>
  <c r="M73" i="20"/>
  <c r="M72" i="20"/>
  <c r="H71" i="20"/>
  <c r="M71" i="20" s="1"/>
  <c r="M70" i="20"/>
  <c r="M69" i="20"/>
  <c r="M68" i="20"/>
  <c r="H67" i="20"/>
  <c r="M67" i="20" s="1"/>
  <c r="M66" i="20"/>
  <c r="M65" i="20"/>
  <c r="M64" i="20"/>
  <c r="M63" i="20"/>
  <c r="H63" i="20"/>
  <c r="M62" i="20"/>
  <c r="M61" i="20"/>
  <c r="M60" i="20"/>
  <c r="H59" i="20"/>
  <c r="M59" i="20" s="1"/>
  <c r="M58" i="20"/>
  <c r="M57" i="20"/>
  <c r="M56" i="20"/>
  <c r="M55" i="20"/>
  <c r="M54" i="20"/>
  <c r="H53" i="20"/>
  <c r="M53" i="20" s="1"/>
  <c r="M52" i="20"/>
  <c r="M51" i="20"/>
  <c r="M50" i="20"/>
  <c r="M49" i="20"/>
  <c r="H48" i="20"/>
  <c r="M48" i="20" s="1"/>
  <c r="H47" i="20"/>
  <c r="M47" i="20" s="1"/>
  <c r="H46" i="20"/>
  <c r="M46" i="20" s="1"/>
  <c r="H45" i="20"/>
  <c r="M45" i="20" s="1"/>
  <c r="M44" i="20"/>
  <c r="H43" i="20"/>
  <c r="M43" i="20" s="1"/>
  <c r="H42" i="20"/>
  <c r="M42" i="20" s="1"/>
  <c r="H41" i="20"/>
  <c r="M41" i="20" s="1"/>
  <c r="M40" i="20"/>
  <c r="M39" i="20"/>
  <c r="M38" i="20"/>
  <c r="M37" i="20"/>
  <c r="M36" i="20"/>
  <c r="M35" i="20"/>
  <c r="M34" i="20"/>
  <c r="M33" i="20"/>
  <c r="H32" i="20"/>
  <c r="M32" i="20" s="1"/>
  <c r="H31" i="20"/>
  <c r="M31" i="20" s="1"/>
  <c r="H30" i="20"/>
  <c r="M30" i="20" s="1"/>
  <c r="H29" i="20"/>
  <c r="M29" i="20" s="1"/>
  <c r="M28" i="20"/>
  <c r="M27" i="20"/>
  <c r="H27" i="20"/>
  <c r="M26" i="20"/>
  <c r="H26" i="20"/>
  <c r="M25" i="20"/>
  <c r="H25" i="20"/>
  <c r="M24" i="20"/>
  <c r="M23" i="20"/>
  <c r="M22" i="20"/>
  <c r="M21" i="20"/>
  <c r="M20" i="20"/>
  <c r="M19" i="20"/>
  <c r="M18" i="20"/>
  <c r="M17" i="20"/>
  <c r="M16" i="20"/>
  <c r="H15" i="20"/>
  <c r="M15" i="20" s="1"/>
  <c r="H14" i="20"/>
  <c r="M14" i="20" s="1"/>
  <c r="H13" i="20"/>
  <c r="M13" i="20" s="1"/>
  <c r="M12" i="20"/>
  <c r="M11" i="20"/>
  <c r="M10" i="20"/>
  <c r="M9" i="20"/>
  <c r="H8" i="20"/>
  <c r="M8" i="20" s="1"/>
  <c r="M7" i="20"/>
  <c r="M6" i="20"/>
  <c r="H5" i="20"/>
  <c r="M5" i="20" s="1"/>
  <c r="H4" i="20"/>
  <c r="M4" i="20" s="1"/>
  <c r="M98" i="20" l="1"/>
  <c r="C6" i="12" s="1"/>
  <c r="P4" i="19"/>
  <c r="P33" i="9"/>
  <c r="H12" i="9" l="1"/>
  <c r="H29" i="9"/>
  <c r="H28" i="9"/>
  <c r="H17" i="9"/>
  <c r="H22" i="9"/>
  <c r="H27" i="9"/>
  <c r="H26" i="9"/>
  <c r="P255" i="17" l="1"/>
  <c r="P254" i="17"/>
  <c r="P252" i="17"/>
  <c r="P251" i="17"/>
  <c r="P250" i="17"/>
  <c r="P248" i="17"/>
  <c r="P246" i="17"/>
  <c r="P245" i="17"/>
  <c r="P244" i="17"/>
  <c r="P243" i="17"/>
  <c r="P242" i="17"/>
  <c r="P241" i="17"/>
  <c r="P240" i="17"/>
  <c r="P239" i="17"/>
  <c r="P238" i="17"/>
  <c r="P237" i="17"/>
  <c r="P236" i="17"/>
  <c r="P235" i="17"/>
  <c r="P234" i="17"/>
  <c r="P233" i="17"/>
  <c r="P232" i="17"/>
  <c r="P231" i="17"/>
  <c r="P230" i="17"/>
  <c r="P229" i="17"/>
  <c r="P228" i="17"/>
  <c r="P227" i="17"/>
  <c r="P226" i="17"/>
  <c r="P225" i="17"/>
  <c r="P224" i="17"/>
  <c r="P223" i="17"/>
  <c r="P222" i="17"/>
  <c r="P221" i="17"/>
  <c r="P220" i="17"/>
  <c r="P219" i="17"/>
  <c r="P218" i="17"/>
  <c r="P217" i="17"/>
  <c r="P216" i="17"/>
  <c r="P215" i="17"/>
  <c r="P214" i="17"/>
  <c r="P213" i="17"/>
  <c r="P212" i="17"/>
  <c r="P211" i="17"/>
  <c r="P210" i="17"/>
  <c r="P209" i="17"/>
  <c r="P208" i="17"/>
  <c r="P207" i="17"/>
  <c r="P206" i="17"/>
  <c r="P205" i="17"/>
  <c r="P204" i="17"/>
  <c r="P203" i="17"/>
  <c r="P202" i="17"/>
  <c r="P201" i="17"/>
  <c r="P200" i="17"/>
  <c r="P199" i="17"/>
  <c r="P198" i="17"/>
  <c r="P197" i="17"/>
  <c r="P196" i="17"/>
  <c r="P195" i="17"/>
  <c r="P194" i="17"/>
  <c r="P193" i="17"/>
  <c r="P192" i="17"/>
  <c r="P191" i="17"/>
  <c r="P190" i="17"/>
  <c r="P189" i="17"/>
  <c r="P188" i="17"/>
  <c r="P187" i="17"/>
  <c r="P186" i="17"/>
  <c r="P185" i="17"/>
  <c r="P184" i="17"/>
  <c r="P183" i="17"/>
  <c r="P182" i="17"/>
  <c r="P178" i="17"/>
  <c r="P177" i="17"/>
  <c r="P176" i="17"/>
  <c r="P175" i="17"/>
  <c r="P174" i="17"/>
  <c r="P173" i="17"/>
  <c r="P172" i="17"/>
  <c r="P171" i="17"/>
  <c r="P170" i="17"/>
  <c r="P169" i="17"/>
  <c r="P168" i="17"/>
  <c r="P167" i="17"/>
  <c r="P166" i="17"/>
  <c r="P165" i="17"/>
  <c r="P164" i="17"/>
  <c r="P163" i="17"/>
  <c r="P162" i="17"/>
  <c r="P161" i="17"/>
  <c r="P160" i="17"/>
  <c r="P159" i="17"/>
  <c r="P158" i="17"/>
  <c r="P157" i="17"/>
  <c r="P156" i="17"/>
  <c r="P155" i="17"/>
  <c r="P154" i="17"/>
  <c r="P153" i="17"/>
  <c r="P152" i="17"/>
  <c r="P151" i="17"/>
  <c r="P150" i="17"/>
  <c r="P149" i="17"/>
  <c r="P148" i="17"/>
  <c r="P147" i="17"/>
  <c r="P146" i="17"/>
  <c r="P145" i="17"/>
  <c r="P144" i="17"/>
  <c r="P143" i="17"/>
  <c r="P142" i="17"/>
  <c r="P141" i="17"/>
  <c r="P140" i="17"/>
  <c r="P139" i="17"/>
  <c r="P138" i="17"/>
  <c r="P137" i="17"/>
  <c r="P136" i="17"/>
  <c r="P135" i="17"/>
  <c r="P134" i="17"/>
  <c r="P133" i="17"/>
  <c r="P132" i="17"/>
  <c r="P131" i="17"/>
  <c r="P130" i="17"/>
  <c r="P129" i="17"/>
  <c r="P128" i="17"/>
  <c r="P127" i="17"/>
  <c r="P126" i="17"/>
  <c r="P125" i="17"/>
  <c r="P124" i="17"/>
  <c r="P123" i="17"/>
  <c r="P122" i="17"/>
  <c r="P121" i="17"/>
  <c r="P120" i="17"/>
  <c r="P119" i="17"/>
  <c r="P118" i="17"/>
  <c r="P117" i="17"/>
  <c r="P116" i="17"/>
  <c r="P115" i="17"/>
  <c r="P114" i="17"/>
  <c r="P113" i="17"/>
  <c r="P112" i="17"/>
  <c r="P111" i="17"/>
  <c r="P110" i="17"/>
  <c r="P109" i="17"/>
  <c r="P108" i="17"/>
  <c r="P107" i="17"/>
  <c r="P106" i="17"/>
  <c r="P105" i="17"/>
  <c r="P104" i="17"/>
  <c r="P103" i="17"/>
  <c r="P102" i="17"/>
  <c r="P101" i="17"/>
  <c r="P100" i="17"/>
  <c r="P99" i="17"/>
  <c r="P98" i="17"/>
  <c r="P97" i="17"/>
  <c r="P96" i="17"/>
  <c r="P95" i="17"/>
  <c r="P94" i="17"/>
  <c r="P93" i="17"/>
  <c r="P92" i="17"/>
  <c r="P91" i="17"/>
  <c r="P90" i="17"/>
  <c r="P89" i="17"/>
  <c r="P88" i="17"/>
  <c r="P87" i="17"/>
  <c r="P86" i="17"/>
  <c r="P85" i="17"/>
  <c r="P84" i="17"/>
  <c r="P83" i="17"/>
  <c r="P82" i="17"/>
  <c r="P81" i="17"/>
  <c r="P80" i="17"/>
  <c r="P79" i="17"/>
  <c r="P78" i="17"/>
  <c r="P77" i="17"/>
  <c r="P76" i="17"/>
  <c r="P75" i="17"/>
  <c r="P74" i="17"/>
  <c r="P73" i="17"/>
  <c r="P72" i="17"/>
  <c r="P70" i="17"/>
  <c r="P69" i="17"/>
  <c r="P68" i="17"/>
  <c r="P67" i="17"/>
  <c r="P66" i="17"/>
  <c r="P65" i="17"/>
  <c r="P64" i="17"/>
  <c r="P63" i="17"/>
  <c r="P62" i="17"/>
  <c r="P61" i="17"/>
  <c r="P60" i="17"/>
  <c r="P59" i="17"/>
  <c r="P58" i="17"/>
  <c r="P57" i="17"/>
  <c r="P56" i="17"/>
  <c r="P55" i="17"/>
  <c r="P54" i="17"/>
  <c r="P53" i="17"/>
  <c r="P52" i="17"/>
  <c r="P51" i="17"/>
  <c r="P50" i="17"/>
  <c r="P49" i="17"/>
  <c r="P48" i="17"/>
  <c r="P47" i="17"/>
  <c r="P46" i="17"/>
  <c r="P45" i="17"/>
  <c r="P44" i="17"/>
  <c r="P43" i="17"/>
  <c r="P42" i="17"/>
  <c r="P41" i="17"/>
  <c r="P4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9" i="17"/>
  <c r="P8" i="17"/>
  <c r="P4" i="17"/>
  <c r="P5" i="19"/>
  <c r="C8" i="12" s="1"/>
  <c r="P256" i="17" l="1"/>
  <c r="C9" i="12" s="1"/>
  <c r="R7" i="18"/>
  <c r="R14" i="18"/>
  <c r="R13" i="18"/>
  <c r="R12" i="18"/>
  <c r="R11" i="18"/>
  <c r="R10" i="18"/>
  <c r="R15" i="18" l="1"/>
  <c r="C7" i="12" s="1"/>
  <c r="H32" i="9" l="1"/>
  <c r="P32" i="9" s="1"/>
  <c r="P31" i="9"/>
  <c r="H30" i="9"/>
  <c r="P30" i="9" s="1"/>
  <c r="P29" i="9"/>
  <c r="P28" i="9"/>
  <c r="P27" i="9"/>
  <c r="P26" i="9"/>
  <c r="H25" i="9"/>
  <c r="P25" i="9" s="1"/>
  <c r="P24" i="9"/>
  <c r="H23" i="9"/>
  <c r="P23" i="9" s="1"/>
  <c r="P22" i="9"/>
  <c r="P21" i="9"/>
  <c r="H20" i="9"/>
  <c r="P20" i="9" s="1"/>
  <c r="P19" i="9"/>
  <c r="H18" i="9"/>
  <c r="P18" i="9" s="1"/>
  <c r="P17" i="9"/>
  <c r="P16" i="9"/>
  <c r="H15" i="9"/>
  <c r="P15" i="9" s="1"/>
  <c r="P14" i="9"/>
  <c r="H13" i="9"/>
  <c r="P13" i="9" s="1"/>
  <c r="P12" i="9"/>
  <c r="P11" i="9"/>
  <c r="P9" i="9"/>
  <c r="H8" i="9"/>
  <c r="P8" i="9" s="1"/>
  <c r="P7" i="9"/>
  <c r="H6" i="9"/>
  <c r="P6" i="9" s="1"/>
  <c r="P5" i="9"/>
  <c r="P4" i="9"/>
  <c r="P10" i="9" l="1"/>
  <c r="P34" i="9" l="1"/>
  <c r="C5" i="12" s="1"/>
  <c r="C12" i="12"/>
  <c r="C11" i="12" l="1"/>
  <c r="C10" i="12" l="1"/>
</calcChain>
</file>

<file path=xl/sharedStrings.xml><?xml version="1.0" encoding="utf-8"?>
<sst xmlns="http://schemas.openxmlformats.org/spreadsheetml/2006/main" count="2351" uniqueCount="647">
  <si>
    <t>№</t>
  </si>
  <si>
    <t xml:space="preserve">         </t>
  </si>
  <si>
    <t xml:space="preserve">      </t>
  </si>
  <si>
    <t>Основание работ</t>
  </si>
  <si>
    <t>ТО</t>
  </si>
  <si>
    <t>Допобъем по ГЦНА
(не согласован)</t>
  </si>
  <si>
    <t>Допобъем по Турбине
(не согласован)</t>
  </si>
  <si>
    <t xml:space="preserve">  №: BOQ-1511-21, 22, 23, 24 Rev-0</t>
  </si>
  <si>
    <t>YC00B001</t>
  </si>
  <si>
    <t>01-01-02-02 х 0,73</t>
  </si>
  <si>
    <t>01-01-02-03 х 0,63</t>
  </si>
  <si>
    <t>01-01-05-02 х 1,5</t>
  </si>
  <si>
    <t>01-01-02-01 х 0,9</t>
  </si>
  <si>
    <t>YB30W001</t>
  </si>
  <si>
    <t>01-06-01-02</t>
  </si>
  <si>
    <t>10-10-01-01</t>
  </si>
  <si>
    <t>10-18-03-02</t>
  </si>
  <si>
    <t>10-14-02</t>
  </si>
  <si>
    <t>10-14-01</t>
  </si>
  <si>
    <t>YB40W001</t>
  </si>
  <si>
    <t>01-06-01-01</t>
  </si>
  <si>
    <t>YB10W001</t>
  </si>
  <si>
    <t>YD10D001</t>
  </si>
  <si>
    <t>YD20D001</t>
  </si>
  <si>
    <t>YD30D001</t>
  </si>
  <si>
    <t>YD40D001</t>
  </si>
  <si>
    <t>01-04-04</t>
  </si>
  <si>
    <t>RS42D001</t>
  </si>
  <si>
    <t>05-06-15-02</t>
  </si>
  <si>
    <t>GY40D001</t>
  </si>
  <si>
    <t>08-01-01-01
08-01-02-08
ТО-2-9
ТО-2-16
ТО-3-6
ТО-3-44</t>
  </si>
  <si>
    <t>YP10Wnn</t>
  </si>
  <si>
    <t>SA, SP</t>
  </si>
  <si>
    <t>SA10</t>
  </si>
  <si>
    <t>SA20</t>
  </si>
  <si>
    <t>SA30</t>
  </si>
  <si>
    <t>SA40</t>
  </si>
  <si>
    <t>SB15D001</t>
  </si>
  <si>
    <t>SA22S010</t>
  </si>
  <si>
    <t>SA22S011</t>
  </si>
  <si>
    <t>SA22S012</t>
  </si>
  <si>
    <t>SA22S020</t>
  </si>
  <si>
    <t>SA22S021</t>
  </si>
  <si>
    <t>SA22S022</t>
  </si>
  <si>
    <r>
      <t>03-04-15-12*0,7*4
03-04-15-13*0,7</t>
    </r>
    <r>
      <rPr>
        <b/>
        <sz val="12"/>
        <rFont val="Times New Roman"/>
        <family val="1"/>
        <charset val="204"/>
      </rPr>
      <t xml:space="preserve">
</t>
    </r>
  </si>
  <si>
    <t xml:space="preserve">03-05-16-01*2 </t>
  </si>
  <si>
    <t>03-05-16-03</t>
  </si>
  <si>
    <t xml:space="preserve">03-04-07-09    </t>
  </si>
  <si>
    <t>03-05-15-02*0,8</t>
  </si>
  <si>
    <t>03-04-08-09</t>
  </si>
  <si>
    <t xml:space="preserve">03-04-07-10   </t>
  </si>
  <si>
    <t xml:space="preserve"> 03-04-12-03</t>
  </si>
  <si>
    <t xml:space="preserve">03-05-16-02    </t>
  </si>
  <si>
    <t>03-04-10-03*4</t>
  </si>
  <si>
    <t>03-05-06-01*2</t>
  </si>
  <si>
    <t>03-05-07-03*2</t>
  </si>
  <si>
    <t>03-05-56-01
10-21-04-07
03-05-51-01
03-05-58-03</t>
  </si>
  <si>
    <t>03-05-08-01*0,7</t>
  </si>
  <si>
    <t>03-05-08-02*0,7</t>
  </si>
  <si>
    <t>03-04-01-06*0,7</t>
  </si>
  <si>
    <t>03-05-08-03*0,7</t>
  </si>
  <si>
    <t>03-04-06-04</t>
  </si>
  <si>
    <t xml:space="preserve">03-04-06-08    </t>
  </si>
  <si>
    <t xml:space="preserve">03-04-06-10    </t>
  </si>
  <si>
    <t>03-05-15-01</t>
  </si>
  <si>
    <r>
      <t>03-04-15-12*4*0,5
03-04-15-13*0,5</t>
    </r>
    <r>
      <rPr>
        <b/>
        <sz val="12"/>
        <rFont val="Times New Roman"/>
        <family val="1"/>
        <charset val="204"/>
      </rPr>
      <t xml:space="preserve">
</t>
    </r>
  </si>
  <si>
    <t>01-35-01-07</t>
  </si>
  <si>
    <t>К‑1000‑60/3000‑3 + ТВВ-1000-0/27Т3</t>
  </si>
  <si>
    <t>К-1000‑60/3000‑3 1422367СБ</t>
  </si>
  <si>
    <t xml:space="preserve">03-03-07-16 </t>
  </si>
  <si>
    <t>03-04-21-10</t>
  </si>
  <si>
    <t>03-04-25-10</t>
  </si>
  <si>
    <t>SQ11</t>
  </si>
  <si>
    <t>SQ12</t>
  </si>
  <si>
    <t>SQ13</t>
  </si>
  <si>
    <t xml:space="preserve">03-03-05-19     </t>
  </si>
  <si>
    <t>03-05-30-01</t>
  </si>
  <si>
    <t>03-03-14-03*0,15</t>
  </si>
  <si>
    <t>03-05-17-01</t>
  </si>
  <si>
    <t>03-05-17-03</t>
  </si>
  <si>
    <t>03-03-05-20</t>
  </si>
  <si>
    <t>03-05-30-02</t>
  </si>
  <si>
    <t>03-05-17-02</t>
  </si>
  <si>
    <t>03-05-17-04</t>
  </si>
  <si>
    <t xml:space="preserve">03-03-04-04 </t>
  </si>
  <si>
    <t>SB11</t>
  </si>
  <si>
    <t>SB12</t>
  </si>
  <si>
    <t>SB13</t>
  </si>
  <si>
    <t>SB14</t>
  </si>
  <si>
    <t>SB15</t>
  </si>
  <si>
    <t>03-03-03-22</t>
  </si>
  <si>
    <t>03-03-03-23</t>
  </si>
  <si>
    <t>03-05-35-02</t>
  </si>
  <si>
    <t>03-05-29-01</t>
  </si>
  <si>
    <t>03-03-03-21</t>
  </si>
  <si>
    <t>03-05-35-01</t>
  </si>
  <si>
    <t>03-05-29-03</t>
  </si>
  <si>
    <t xml:space="preserve">03-03-03-21 </t>
  </si>
  <si>
    <t>03-05-29-02</t>
  </si>
  <si>
    <t>10SP10</t>
  </si>
  <si>
    <t xml:space="preserve"> TBB-1000-2/27</t>
  </si>
  <si>
    <t>07-01-01-02</t>
  </si>
  <si>
    <t>10SR10</t>
  </si>
  <si>
    <t>07-01-02-02</t>
  </si>
  <si>
    <t>26-07-02-06</t>
  </si>
  <si>
    <t>26-07-02-03</t>
  </si>
  <si>
    <t>07-01-04-01</t>
  </si>
  <si>
    <t>К</t>
  </si>
  <si>
    <t>10AQ01Q01</t>
  </si>
  <si>
    <t>07-05-01-01 with 
reducing coefficient. 0,613</t>
  </si>
  <si>
    <t>09-03-03-01</t>
  </si>
  <si>
    <t>26-01-02-01-02, 26-01-02-01-21,
 26-01-02-01-26, 26-01-02-11-25,
26-09-10-06</t>
  </si>
  <si>
    <t xml:space="preserve">11YC00X011A-B001, 11YC00X011B-B001,11YC00X011C-B001, 12YC00X012A-B001, 12YC00X012B-B001,12YC00X012C-B001, </t>
  </si>
  <si>
    <t xml:space="preserve">RA, RB, RD, RL, ZR, RM, RN, RQ, RG, SG, SH, SL, VC, VH, VN, </t>
  </si>
  <si>
    <t>РУСАС</t>
  </si>
  <si>
    <t>09-03-11-01</t>
  </si>
  <si>
    <t>YA,YB,YC,YD,YT,YP,TA,TU,TH,TF,TW,VE,RL,RQ,TD,TL,TS,RZ, GY,UV,UF</t>
  </si>
  <si>
    <t>10YD10T017</t>
  </si>
  <si>
    <t>10YD10T018</t>
  </si>
  <si>
    <t>10YD10T010A</t>
  </si>
  <si>
    <t>10YD10T010B</t>
  </si>
  <si>
    <t>10YD10T010C</t>
  </si>
  <si>
    <t>10YD10T011</t>
  </si>
  <si>
    <t>10YD10T012</t>
  </si>
  <si>
    <t>10YD10T013</t>
  </si>
  <si>
    <t>10YD10T014</t>
  </si>
  <si>
    <t>10YD10T015</t>
  </si>
  <si>
    <t>10YD10T016</t>
  </si>
  <si>
    <t>10YD10T019</t>
  </si>
  <si>
    <t>10YD10T020</t>
  </si>
  <si>
    <t>10YD10T021</t>
  </si>
  <si>
    <t>10YD10T022</t>
  </si>
  <si>
    <t>10YD20T017</t>
  </si>
  <si>
    <t>10YD20T018</t>
  </si>
  <si>
    <t>10YD20T010A</t>
  </si>
  <si>
    <t>10YD20T010B</t>
  </si>
  <si>
    <t>10YD20T010C</t>
  </si>
  <si>
    <t>10YD20T011</t>
  </si>
  <si>
    <t>10YD20T012</t>
  </si>
  <si>
    <t>10YD20T013</t>
  </si>
  <si>
    <t>10YD20T014</t>
  </si>
  <si>
    <t>10YD20T015</t>
  </si>
  <si>
    <t>10YD20T016</t>
  </si>
  <si>
    <t>10YD20T019</t>
  </si>
  <si>
    <t>10YD20T020</t>
  </si>
  <si>
    <t>10YD20T021</t>
  </si>
  <si>
    <t>10YD20T022</t>
  </si>
  <si>
    <t>10YD30T017</t>
  </si>
  <si>
    <t>10YD30T018</t>
  </si>
  <si>
    <t>10YD30T010A</t>
  </si>
  <si>
    <t>10YD30T010B</t>
  </si>
  <si>
    <t>10YD30T010C</t>
  </si>
  <si>
    <t>10YD30T011</t>
  </si>
  <si>
    <t>10YD30T012</t>
  </si>
  <si>
    <t>10YD30T013</t>
  </si>
  <si>
    <t>10YD30T014</t>
  </si>
  <si>
    <t>10YD30T015</t>
  </si>
  <si>
    <t>10YD30T016</t>
  </si>
  <si>
    <t>10YD30T019</t>
  </si>
  <si>
    <t>10YD30T020</t>
  </si>
  <si>
    <t>10YD30T021</t>
  </si>
  <si>
    <t>10YD30T022</t>
  </si>
  <si>
    <t>10YD40T017</t>
  </si>
  <si>
    <t>10YD40T018</t>
  </si>
  <si>
    <t>10YD40T010A</t>
  </si>
  <si>
    <t>10YD40T010B</t>
  </si>
  <si>
    <t>10YD40T010C</t>
  </si>
  <si>
    <t>10YD40T011</t>
  </si>
  <si>
    <t>10YD40T012</t>
  </si>
  <si>
    <t>10YD40T013</t>
  </si>
  <si>
    <t>10YD40T014</t>
  </si>
  <si>
    <t>10YD40T015</t>
  </si>
  <si>
    <t>10YD40T016</t>
  </si>
  <si>
    <t>10YD40T019</t>
  </si>
  <si>
    <t>10YD40T020</t>
  </si>
  <si>
    <t>10YD40T021</t>
  </si>
  <si>
    <t>10YD40T022</t>
  </si>
  <si>
    <t>10SB11T011</t>
  </si>
  <si>
    <t>10SB11T012</t>
  </si>
  <si>
    <t>10SB11T021</t>
  </si>
  <si>
    <t>10SB11T022</t>
  </si>
  <si>
    <t>10SB11T023</t>
  </si>
  <si>
    <t>10SB11T024</t>
  </si>
  <si>
    <t>10SB11T025</t>
  </si>
  <si>
    <t>10SB11T026</t>
  </si>
  <si>
    <t>10SB11T027</t>
  </si>
  <si>
    <t>10SB11T028</t>
  </si>
  <si>
    <t>10SB11T029</t>
  </si>
  <si>
    <t>10SB11T030</t>
  </si>
  <si>
    <t>10SB11T031</t>
  </si>
  <si>
    <t>10SB11T032</t>
  </si>
  <si>
    <t>10SB11T033</t>
  </si>
  <si>
    <t>10SB11T034</t>
  </si>
  <si>
    <t>10SB11T035</t>
  </si>
  <si>
    <t>10SB11T036</t>
  </si>
  <si>
    <t>10SB11T037</t>
  </si>
  <si>
    <t>10SB11T038</t>
  </si>
  <si>
    <t>10SB11T039</t>
  </si>
  <si>
    <t>10SB11T040</t>
  </si>
  <si>
    <t>10SB11T041</t>
  </si>
  <si>
    <t>10SB11T042</t>
  </si>
  <si>
    <t>10SB11T043</t>
  </si>
  <si>
    <t>10SB11T044</t>
  </si>
  <si>
    <t>10SB12T011</t>
  </si>
  <si>
    <t>10SB12T012</t>
  </si>
  <si>
    <t>10SB13T011</t>
  </si>
  <si>
    <t>10SB13T012</t>
  </si>
  <si>
    <t>10SB14T011</t>
  </si>
  <si>
    <t>10SB14T012</t>
  </si>
  <si>
    <t>10SB15T011</t>
  </si>
  <si>
    <t>10SB15T012</t>
  </si>
  <si>
    <t>10SQ11T011</t>
  </si>
  <si>
    <t>10SQ11T012</t>
  </si>
  <si>
    <t>10SQ12T001</t>
  </si>
  <si>
    <t>10SQ12T002</t>
  </si>
  <si>
    <t>10SQ12T003</t>
  </si>
  <si>
    <t>10SQ12T004</t>
  </si>
  <si>
    <t>10SQ13T001</t>
  </si>
  <si>
    <t>10SQ13T002</t>
  </si>
  <si>
    <t>10SQ13T003</t>
  </si>
  <si>
    <t>10SQ13T004</t>
  </si>
  <si>
    <t>10SP13T001</t>
  </si>
  <si>
    <t>10SP13T002</t>
  </si>
  <si>
    <t>10SP13T003</t>
  </si>
  <si>
    <t>10SP13T004</t>
  </si>
  <si>
    <t>10SP13T005</t>
  </si>
  <si>
    <t>10SP13T006</t>
  </si>
  <si>
    <t>10SP13T007</t>
  </si>
  <si>
    <t>10SP13T008</t>
  </si>
  <si>
    <t>10SP13T009</t>
  </si>
  <si>
    <t>10SP13T010</t>
  </si>
  <si>
    <t>10SP13T011</t>
  </si>
  <si>
    <t>10SP13T012</t>
  </si>
  <si>
    <t>10SP13T013</t>
  </si>
  <si>
    <t>10SP13T014</t>
  </si>
  <si>
    <t>10SP13T015</t>
  </si>
  <si>
    <t>10SP13T016</t>
  </si>
  <si>
    <t>10SP13T017</t>
  </si>
  <si>
    <t>10SP13T018</t>
  </si>
  <si>
    <t>10SP13T019</t>
  </si>
  <si>
    <t>10SP13T020</t>
  </si>
  <si>
    <t>10SP15T001</t>
  </si>
  <si>
    <t>10SP15T002</t>
  </si>
  <si>
    <t>10SP15T003</t>
  </si>
  <si>
    <t>10SP15T004</t>
  </si>
  <si>
    <t>10SP15T005</t>
  </si>
  <si>
    <t>10SP15T006</t>
  </si>
  <si>
    <t>10SP15T007</t>
  </si>
  <si>
    <t>10SP15T008</t>
  </si>
  <si>
    <t>10SR30T001</t>
  </si>
  <si>
    <t>10SR30T002</t>
  </si>
  <si>
    <t>10SR30T003</t>
  </si>
  <si>
    <t>10SR30T004</t>
  </si>
  <si>
    <t>10SR30T005</t>
  </si>
  <si>
    <t>10SR30T006</t>
  </si>
  <si>
    <t>10SR30T007</t>
  </si>
  <si>
    <t>10SR30T008</t>
  </si>
  <si>
    <t>10SR30T101</t>
  </si>
  <si>
    <t>10SR30T102</t>
  </si>
  <si>
    <t>10SR30T103</t>
  </si>
  <si>
    <t>10SR30T104</t>
  </si>
  <si>
    <t>10SR30T105</t>
  </si>
  <si>
    <t>10SR30T106</t>
  </si>
  <si>
    <t>10SR30T107</t>
  </si>
  <si>
    <t>10SR30T108</t>
  </si>
  <si>
    <t>10SA20T001</t>
  </si>
  <si>
    <t>10SA20T002</t>
  </si>
  <si>
    <t>10SA20T003</t>
  </si>
  <si>
    <t>10SA20T004</t>
  </si>
  <si>
    <t>10SA30T001</t>
  </si>
  <si>
    <t>10SA30T002</t>
  </si>
  <si>
    <t>10SA30T003</t>
  </si>
  <si>
    <t>10SA30T004</t>
  </si>
  <si>
    <t>10SA40T001</t>
  </si>
  <si>
    <t>10SA40T002</t>
  </si>
  <si>
    <t>10SA40T003</t>
  </si>
  <si>
    <t>10SA40T004</t>
  </si>
  <si>
    <t>10SA10T001</t>
  </si>
  <si>
    <t>ТХА 2088 L=1000 гз</t>
  </si>
  <si>
    <t>10SA10T002</t>
  </si>
  <si>
    <t>ТХА 2088 L=630 гз</t>
  </si>
  <si>
    <t>10SA10T003</t>
  </si>
  <si>
    <t>10SA10T004</t>
  </si>
  <si>
    <t>10SA10T005</t>
  </si>
  <si>
    <t>10SA10T011</t>
  </si>
  <si>
    <t>10SA10T012</t>
  </si>
  <si>
    <t>10SA10V008</t>
  </si>
  <si>
    <t>09-09-23-01</t>
  </si>
  <si>
    <t>10SA40V008</t>
  </si>
  <si>
    <t>10SB11S001</t>
  </si>
  <si>
    <t>09-09-15-01</t>
  </si>
  <si>
    <t>10SB11S002</t>
  </si>
  <si>
    <t>10SB11S003</t>
  </si>
  <si>
    <t>10SB11S003P01</t>
  </si>
  <si>
    <t>10SB11V004</t>
  </si>
  <si>
    <t>09-09-17-01</t>
  </si>
  <si>
    <t>10SB11V005</t>
  </si>
  <si>
    <t>10SB11V006</t>
  </si>
  <si>
    <t>09-09-16-01</t>
  </si>
  <si>
    <t>10SB11V016</t>
  </si>
  <si>
    <t>10SB11V026</t>
  </si>
  <si>
    <t>10SB12V004</t>
  </si>
  <si>
    <t>10SB12V005</t>
  </si>
  <si>
    <t>10SB12V007</t>
  </si>
  <si>
    <t>10SB12V011</t>
  </si>
  <si>
    <t>10SB12V012</t>
  </si>
  <si>
    <t>10SB13V004</t>
  </si>
  <si>
    <t>10SB13V005</t>
  </si>
  <si>
    <t>10SB13V007</t>
  </si>
  <si>
    <t>10SB13V011</t>
  </si>
  <si>
    <t>10SB13V012</t>
  </si>
  <si>
    <t>10SB14V004</t>
  </si>
  <si>
    <t>10SB14V005</t>
  </si>
  <si>
    <t>10SB14V007</t>
  </si>
  <si>
    <t>10SB14V011</t>
  </si>
  <si>
    <t>10SB14V012</t>
  </si>
  <si>
    <t>10SB15V004</t>
  </si>
  <si>
    <t>10SB15V005</t>
  </si>
  <si>
    <t>10SB15V008</t>
  </si>
  <si>
    <t>10SB15V011</t>
  </si>
  <si>
    <t>10SB15V012</t>
  </si>
  <si>
    <t>10SJ51V055</t>
  </si>
  <si>
    <t>10SJ51V056</t>
  </si>
  <si>
    <t>10SQ11V004</t>
  </si>
  <si>
    <t>10SQ11V005</t>
  </si>
  <si>
    <t>10SQ11V011</t>
  </si>
  <si>
    <t>10SQ11V012</t>
  </si>
  <si>
    <t>10SB11V001</t>
  </si>
  <si>
    <t>10SB11V002</t>
  </si>
  <si>
    <t>10SB11V003</t>
  </si>
  <si>
    <t>10SB12V001</t>
  </si>
  <si>
    <t>10SB12V002</t>
  </si>
  <si>
    <t>10SB12V003</t>
  </si>
  <si>
    <t>10SB13V001</t>
  </si>
  <si>
    <t>10SB13V002</t>
  </si>
  <si>
    <t>10SB13V003</t>
  </si>
  <si>
    <t>10SB14V001</t>
  </si>
  <si>
    <t>10SB14V002</t>
  </si>
  <si>
    <t>10SB14V003</t>
  </si>
  <si>
    <t>10SB15V001</t>
  </si>
  <si>
    <t>10SB15V002</t>
  </si>
  <si>
    <t>10SB15V003</t>
  </si>
  <si>
    <t>10SQ11V001</t>
  </si>
  <si>
    <t>10SQ11V002</t>
  </si>
  <si>
    <t>10SQ11V003</t>
  </si>
  <si>
    <t>10SQ12V001</t>
  </si>
  <si>
    <t>10SQ12V002</t>
  </si>
  <si>
    <t>10SQ12V003</t>
  </si>
  <si>
    <t>10SQ13V001</t>
  </si>
  <si>
    <t>10SQ13V002</t>
  </si>
  <si>
    <t>10SQ13V003</t>
  </si>
  <si>
    <t>10SB11S004</t>
  </si>
  <si>
    <t>10SB11S005</t>
  </si>
  <si>
    <t>10SB11S006</t>
  </si>
  <si>
    <t>10SB11S007</t>
  </si>
  <si>
    <t>10SB11S008</t>
  </si>
  <si>
    <t>10SB11S009</t>
  </si>
  <si>
    <t>09-04-01-02, 09-04-02-02, 09-04-03-02, 09-04-06-02=18,78</t>
  </si>
  <si>
    <t>10JQB10, 10JQB20, 10JQB30</t>
  </si>
  <si>
    <t>Итого МС:</t>
  </si>
  <si>
    <t>15-01-01-01
15-01-01-02
15-01-01-03
15-01-01-04
15-01-01-05
15-01-01-06
15-01-01-07
15-01-01-08
05-15-15-08</t>
  </si>
  <si>
    <t>15-01-01-01
15-01-01-02
15-01-01-03х0,1
15-01-01-04х0,5
15-01-01-05
15-01-01-07
15-01-01-08х0,5
05-15-15-08</t>
  </si>
  <si>
    <t>38-СК016М</t>
  </si>
  <si>
    <t>03-03-01-09</t>
  </si>
  <si>
    <t>Master Bill of work and labor input volume for MR-4</t>
  </si>
  <si>
    <t>Department</t>
  </si>
  <si>
    <t>Labor input</t>
  </si>
  <si>
    <t>RC</t>
  </si>
  <si>
    <t>TC</t>
  </si>
  <si>
    <t>EED</t>
  </si>
  <si>
    <t>MS</t>
  </si>
  <si>
    <t>APCS</t>
  </si>
  <si>
    <t>TOTAL</t>
  </si>
  <si>
    <t xml:space="preserve"> Equipment description</t>
  </si>
  <si>
    <t>AKZ/ ID of equipment</t>
  </si>
  <si>
    <t>Type of equipment</t>
  </si>
  <si>
    <t>List of  scheduled works</t>
  </si>
  <si>
    <t>Subdivision (company)– work executor</t>
  </si>
  <si>
    <t>Ground of work</t>
  </si>
  <si>
    <t>Labor input per equipment unit, m/hrs</t>
  </si>
  <si>
    <t>Kspec (ensuring of RS)</t>
  </si>
  <si>
    <t>К=1,15 (work in respirator)</t>
  </si>
  <si>
    <t>К=1,1 to 1,5 (at the height)</t>
  </si>
  <si>
    <t>К=1,15 (confined area)</t>
  </si>
  <si>
    <t xml:space="preserve">К= 1,3
(work without HE m&gt; 50 kg)
2. For valves - work as per i.2.3  OESN-81-26-11 </t>
  </si>
  <si>
    <t>К=1,15 (KWU equipment)</t>
  </si>
  <si>
    <t>К=1,15 (High temperature conditions)</t>
  </si>
  <si>
    <t>Total labor  inputs, m/hrs</t>
  </si>
  <si>
    <t>OESN-2003</t>
  </si>
  <si>
    <t>Note</t>
  </si>
  <si>
    <t>Department-owner:RC</t>
  </si>
  <si>
    <t>Reactor</t>
  </si>
  <si>
    <t xml:space="preserve"> VVER 1000 (446В)</t>
  </si>
  <si>
    <t>MR with partial refuelling,ISI</t>
  </si>
  <si>
    <t>RUS AS</t>
  </si>
  <si>
    <t xml:space="preserve">Steam-generator </t>
  </si>
  <si>
    <t>PGV-1000M(V)</t>
  </si>
  <si>
    <t>CR</t>
  </si>
  <si>
    <t xml:space="preserve">ECE of welded connection of TOT with primary headers </t>
  </si>
  <si>
    <t>UST of  welded joints of flange part with primary headers</t>
  </si>
  <si>
    <t>ECT of primary header jumpers metal</t>
  </si>
  <si>
    <t>ECT of  heat exchanging tubes metal</t>
  </si>
  <si>
    <t>Steam-generator</t>
  </si>
  <si>
    <t>01-01-01 with note 2</t>
  </si>
  <si>
    <t>01-01-04 with note 2 х 0,99</t>
  </si>
  <si>
    <t>TOTAL Reactor</t>
  </si>
  <si>
    <t>Reactor coolant pump set</t>
  </si>
  <si>
    <t>RCPS-1391</t>
  </si>
  <si>
    <t>OR,EI,II,ISI</t>
  </si>
  <si>
    <t>MR, CLT inspection</t>
  </si>
  <si>
    <t>Units of tubular electric heater (PRZ TEH) 10pcs</t>
  </si>
  <si>
    <t>Replacement</t>
  </si>
  <si>
    <t>Emergency feedwater pump</t>
  </si>
  <si>
    <t>ACNA 150-90-2</t>
  </si>
  <si>
    <t>Defect removal</t>
  </si>
  <si>
    <t xml:space="preserve">Diesel-generator </t>
  </si>
  <si>
    <t>15-9DG</t>
  </si>
  <si>
    <t>M-3</t>
  </si>
  <si>
    <t>M</t>
  </si>
  <si>
    <t xml:space="preserve">Control system </t>
  </si>
  <si>
    <t>Appendix 1 to the Contract</t>
  </si>
  <si>
    <t>The work is missing from the application. Maybe it was transferred to the Technical Support Contract</t>
  </si>
  <si>
    <t>TOTAL RC:</t>
  </si>
  <si>
    <t xml:space="preserve"> К= 1,3
(work as per i.2.3  OESN-81-26-11 </t>
  </si>
  <si>
    <t>Notes</t>
  </si>
  <si>
    <t>Department-owner: ТC</t>
  </si>
  <si>
    <t>Turbine set</t>
  </si>
  <si>
    <t>High pressure cylinder</t>
  </si>
  <si>
    <t xml:space="preserve">CR, revealed defects removal </t>
  </si>
  <si>
    <t>CR, revealed defects removal</t>
  </si>
  <si>
    <t>Low pressure cylinder No.1</t>
  </si>
  <si>
    <t>Low pressure cylinder No.2</t>
  </si>
  <si>
    <t>Low pressure cylinder No.3</t>
  </si>
  <si>
    <t>Rotors centering adjustment  (2 bearings)</t>
  </si>
  <si>
    <t>LPC-1 repair. Turbine K-1000.</t>
  </si>
  <si>
    <t>Repair of LPC-1 exhaust nozzles spraying system. Turbine K-1000.</t>
  </si>
  <si>
    <t xml:space="preserve">Repair of LPC-1 vent valves  (4 valves). Turbine К-1000. </t>
  </si>
  <si>
    <t>Repair of LPC-1 5st. diaphragm holder. Fault detection. Removal of horizontal joint defects by surface scouring   (2 diaphragm holders).</t>
  </si>
  <si>
    <r>
      <t xml:space="preserve">Repair of </t>
    </r>
    <r>
      <rPr>
        <sz val="11"/>
        <rFont val="Times New Roman"/>
        <family val="1"/>
        <charset val="204"/>
      </rPr>
      <t xml:space="preserve">HPR </t>
    </r>
    <r>
      <rPr>
        <sz val="11"/>
        <color rgb="FF000000"/>
        <rFont val="Times New Roman"/>
        <family val="1"/>
        <charset val="204"/>
      </rPr>
      <t xml:space="preserve"> journal, half-coupling support ridge by machining  (2 journals)</t>
    </r>
  </si>
  <si>
    <r>
      <rPr>
        <sz val="11"/>
        <rFont val="Times New Roman"/>
        <family val="1"/>
        <charset val="204"/>
      </rPr>
      <t>HPR</t>
    </r>
    <r>
      <rPr>
        <sz val="11"/>
        <color rgb="FF000000"/>
        <rFont val="Times New Roman"/>
        <family val="1"/>
        <charset val="204"/>
      </rPr>
      <t xml:space="preserve"> support ridge repair by machining </t>
    </r>
  </si>
  <si>
    <r>
      <t xml:space="preserve">Repair of  </t>
    </r>
    <r>
      <rPr>
        <sz val="11"/>
        <rFont val="Times New Roman"/>
        <family val="1"/>
        <charset val="204"/>
      </rPr>
      <t xml:space="preserve"> HPR-LPR1</t>
    </r>
    <r>
      <rPr>
        <sz val="11"/>
        <color rgb="FF000000"/>
        <rFont val="Times New Roman"/>
        <family val="1"/>
        <charset val="204"/>
      </rPr>
      <t xml:space="preserve"> half-coupling. Turbine K-1000.</t>
    </r>
  </si>
  <si>
    <r>
      <rPr>
        <sz val="11"/>
        <rFont val="Times New Roman"/>
        <family val="1"/>
        <charset val="204"/>
      </rPr>
      <t>LPR1 - LPR2</t>
    </r>
    <r>
      <rPr>
        <sz val="11"/>
        <color rgb="FF000000"/>
        <rFont val="Times New Roman"/>
        <family val="1"/>
        <charset val="204"/>
      </rPr>
      <t xml:space="preserve"> half-coupling repair. Turbine K-1000.</t>
    </r>
  </si>
  <si>
    <t>Repair of LPR-1 journal (one journal).</t>
  </si>
  <si>
    <t xml:space="preserve">Defining allowances for centering LPC-1 holders and diaphragms </t>
  </si>
  <si>
    <t>Rotors centering adjustment. 
Number of movable bearings  - 1</t>
  </si>
  <si>
    <t>LPC-2 opening for internal parts  inspection without rotor extraction. The cylinder closing. Turbine К-1000.</t>
  </si>
  <si>
    <t>LPR2 - LPR3 coupling repair. Turbine К-1000.</t>
  </si>
  <si>
    <t>Repair of LPC-2 exhaust nozzles spraying system. Turbine K-1000.</t>
  </si>
  <si>
    <r>
      <t>Repair of horizontal joint of LPC-1 inner shell  (</t>
    </r>
    <r>
      <rPr>
        <sz val="11"/>
        <color rgb="FFFF0000"/>
        <rFont val="Times New Roman"/>
        <family val="1"/>
        <charset val="204"/>
      </rPr>
      <t>final  labor input is to be defined by the fact of work performance on the shell repair</t>
    </r>
    <r>
      <rPr>
        <sz val="11"/>
        <color rgb="FF000000"/>
        <rFont val="Times New Roman"/>
        <family val="1"/>
        <charset val="204"/>
      </rPr>
      <t>)</t>
    </r>
  </si>
  <si>
    <t xml:space="preserve">Repair of LPC-2 vent valves  (4 valves). Turbine К-1000. </t>
  </si>
  <si>
    <t>Repair of LPC-2 5st. diaphragm holder. Fault detection. Removal of horizontal joint defects by surface scouring   (2 diaphragm holders).</t>
  </si>
  <si>
    <t>Repair of LPC-2 5st. diaphragm. Removal of horizontal joint defects with surface scouring   (2 diaphragms)</t>
  </si>
  <si>
    <t>Repair of LPC-1 5st. diaphragm. Removal of horizontal joint defects with surface scouring   (2 diaphragms)</t>
  </si>
  <si>
    <t>Repair of horizontal joint of LPC-1 inner shell  (final  labor input is to be defined by the fact of work performance on the shell repair)</t>
  </si>
  <si>
    <r>
      <t xml:space="preserve">Distributor removal, mounting, cleaning, fault detection, adjustment  (incomplete scope of works). </t>
    </r>
    <r>
      <rPr>
        <sz val="11"/>
        <color rgb="FFFF0000"/>
        <rFont val="Times New Roman"/>
        <family val="1"/>
        <charset val="204"/>
      </rPr>
      <t>At LPR-2 extraction from the cylinder.</t>
    </r>
  </si>
  <si>
    <r>
      <t xml:space="preserve">Diaphragm removal, mounting, cleaning, fault detection, adjustment  (8 diaphragms, incomplete scope of works). </t>
    </r>
    <r>
      <rPr>
        <sz val="11"/>
        <color rgb="FFFF0000"/>
        <rFont val="Times New Roman"/>
        <family val="1"/>
        <charset val="204"/>
      </rPr>
      <t>At LPR-2 extraction from the cylinder.</t>
    </r>
  </si>
  <si>
    <r>
      <t xml:space="preserve">Hood chambers of K-1000 turbine cylinder seals  (2 chambers, incomplete scope of works). </t>
    </r>
    <r>
      <rPr>
        <sz val="11"/>
        <color rgb="FFFF0000"/>
        <rFont val="Times New Roman"/>
        <family val="1"/>
        <charset val="204"/>
      </rPr>
      <t>At LPR-2 extraction from the cylinder.</t>
    </r>
  </si>
  <si>
    <t>LPC-3 opening for internal parts  inspection without rotor extraction. The cylinder closing. Turbine К-1000.</t>
  </si>
  <si>
    <t>Repair of LPC-3 exhaust nozzles spraying system. Turbine K-1000.</t>
  </si>
  <si>
    <t>Repair of  LPR3 - GR coupling. Turbine К-1000.</t>
  </si>
  <si>
    <t>Repair of LPR-2 journal (one journal).</t>
  </si>
  <si>
    <t>Repair of LPR-3 journal (one journal).</t>
  </si>
  <si>
    <t xml:space="preserve">Repair of LPC-3 vent valve  (4 valves). Turbine К-1000 </t>
  </si>
  <si>
    <t>Repair of LPC-3 5st. diaphragm holder. Fault detection. Removal of horizontal joint defects by surface scouring (2 diaphragm holders).</t>
  </si>
  <si>
    <t>Repair of LPC-3 5st. diaphragm. Removal of horizontal joint defects with surface scouring   (2 diaphragms)</t>
  </si>
  <si>
    <t>Distributor removal, mounting, cleaning, fault detection, adjustment  (incomplete scope of works). At LPR-3 extraction from the cylinder</t>
  </si>
  <si>
    <r>
      <t>Diaphragm removal, mounting, cleaning, fault detection, adjustment  (8 diaphragms, incomplete scope of works). At LPR-3 extraction from the cylinder</t>
    </r>
    <r>
      <rPr>
        <sz val="11"/>
        <color rgb="FFFF0000"/>
        <rFont val="Times New Roman"/>
        <family val="1"/>
        <charset val="204"/>
      </rPr>
      <t>.</t>
    </r>
  </si>
  <si>
    <r>
      <t>Hood chambers of K-1000 turbine cylinder seals  (2 chambers, incomplete scope of works). At LPR-3 extraction from the cylinder</t>
    </r>
    <r>
      <rPr>
        <sz val="11"/>
        <color rgb="FFFF0000"/>
        <rFont val="Times New Roman"/>
        <family val="1"/>
        <charset val="204"/>
      </rPr>
      <t>.</t>
    </r>
  </si>
  <si>
    <r>
      <t>LPR-3 removal, mounting, cleaning, fault detection (without adjusting the internal parts location) incomplete scope of works). At LPR-2 extraction from the cylinder</t>
    </r>
    <r>
      <rPr>
        <sz val="11"/>
        <color rgb="FFFF0000"/>
        <rFont val="Times New Roman"/>
        <family val="1"/>
        <charset val="204"/>
      </rPr>
      <t>.</t>
    </r>
  </si>
  <si>
    <r>
      <t xml:space="preserve">LPR-2 removal, mounting, cleaning, fault detection (without adjusting the internal parts location) incomplete scope of works). </t>
    </r>
    <r>
      <rPr>
        <sz val="11"/>
        <color rgb="FFFF0000"/>
        <rFont val="Times New Roman"/>
        <family val="1"/>
        <charset val="204"/>
      </rPr>
      <t>At LPR-2 extraction from the cylinder.</t>
    </r>
  </si>
  <si>
    <t>Defining allowances for centering LPC-3 holders and diaphragms</t>
  </si>
  <si>
    <t>Defining allowances for centering LPC-2 holders and diaphragms</t>
  </si>
  <si>
    <t xml:space="preserve">Vibration alignment works </t>
  </si>
  <si>
    <t>Inspection + defects removal</t>
  </si>
  <si>
    <t>Pendulum testing of HPR and ER.
Final centering of HPR, LPR-1,2,3, GR, ER after TS repair  (at the closed cylinders)</t>
  </si>
  <si>
    <r>
      <t>Provision of vibration alignment works at TS after repair  (</t>
    </r>
    <r>
      <rPr>
        <sz val="11"/>
        <color rgb="FFFF0000"/>
        <rFont val="Times New Roman"/>
        <family val="1"/>
        <charset val="204"/>
      </rPr>
      <t>finally, the labour input is to be determined by work performance fact</t>
    </r>
    <r>
      <rPr>
        <sz val="11"/>
        <rFont val="Times New Roman"/>
        <family val="1"/>
        <charset val="204"/>
      </rPr>
      <t xml:space="preserve">) </t>
    </r>
  </si>
  <si>
    <t>HPC bearings repair at the closed cylinders:  thrust bearing</t>
  </si>
  <si>
    <t>HPC bearings repair at the closed cylinders:  support bearing</t>
  </si>
  <si>
    <t>Repair of the bearing centrifugal throwers at the closed cylinder  (1 ring)</t>
  </si>
  <si>
    <t xml:space="preserve">Bearing assembly adjustment. Journal and thrust bearing </t>
  </si>
  <si>
    <t xml:space="preserve">Repair of HPC bearings at the closed cylinder:  support bearing 
</t>
  </si>
  <si>
    <t xml:space="preserve">Bearing assembly adjustment  (tightening, gap, rotor starting and axial position). Bearing HPR </t>
  </si>
  <si>
    <t>Repair of rotor hydrolift system for turbines  K-1000-60/1500-1, К-1000-60/1500-2  k=0,15 (incomplete set)</t>
  </si>
  <si>
    <t>Repair of rotor hydrolift system for turbines К-1000-60/1500-1, К-1000-60/1500-2  k=0,15 (incomplete set)</t>
  </si>
  <si>
    <t>Repair of the bearing centrifugal throwers at the opened cylinder  (1 ring)</t>
  </si>
  <si>
    <t xml:space="preserve">Repair of LPR-1 support bearing at the opened cylinder </t>
  </si>
  <si>
    <t>Repair of LPR-1 support bearing at the opened cylinder</t>
  </si>
  <si>
    <t xml:space="preserve">Assembly adjustment  (tightening, gap, rotor starting and axial position) for HPR-1 bearing </t>
  </si>
  <si>
    <t>Assembly adjustment  (tightening, gap, rotor starting and axial position) for HPR-1 bearing</t>
  </si>
  <si>
    <t>Repair of rotor hydrolift system for turbines  К-1000-60/1500-1, К-1000-60/1500-2  k=0,15 (incomplete set)</t>
  </si>
  <si>
    <t>Repair of rotor hydrolift system for turbines К-1000-60/1500-1, К-1000-60/1500-2  к=0,15 ((incomplete set)</t>
  </si>
  <si>
    <t>Repair of turbine barring gears. Turbine K-1000</t>
  </si>
  <si>
    <t xml:space="preserve">GR support repair without rotor removal </t>
  </si>
  <si>
    <t xml:space="preserve">Adjustment of GR bearing assembly  (tightening, gap) </t>
  </si>
  <si>
    <t>BG</t>
  </si>
  <si>
    <t>Turbine bearings No.1,2,3,4,5</t>
  </si>
  <si>
    <t>1422456 SB</t>
  </si>
  <si>
    <t>1422458 SB</t>
  </si>
  <si>
    <t>1309445SB</t>
  </si>
  <si>
    <t>TG and E bearings No. 6,7,8</t>
  </si>
  <si>
    <t>Low-pressure stop valve  (LPSV)</t>
  </si>
  <si>
    <t xml:space="preserve">LPSV servomotor </t>
  </si>
  <si>
    <t xml:space="preserve">LPSV steam servomotor </t>
  </si>
  <si>
    <t xml:space="preserve">Steam servomotor hydraulic actuator </t>
  </si>
  <si>
    <t>1422944SB</t>
  </si>
  <si>
    <t>1309808 SB</t>
  </si>
  <si>
    <t>1321064SB</t>
  </si>
  <si>
    <t>1320072 SB</t>
  </si>
  <si>
    <t>1320896 SB</t>
  </si>
  <si>
    <t>1321064 SB</t>
  </si>
  <si>
    <t xml:space="preserve">Low-pressure control valve  (LPCV) </t>
  </si>
  <si>
    <t xml:space="preserve">LPCV servomotor </t>
  </si>
  <si>
    <t xml:space="preserve">LPCV steam servomotor </t>
  </si>
  <si>
    <t>OR</t>
  </si>
  <si>
    <t>Repair of turbine  K-1000 RHLS  (1 support)</t>
  </si>
  <si>
    <t xml:space="preserve">GR journal repair by machining </t>
  </si>
  <si>
    <t>Adjustment of GR bearing assembly  (tightening, gap)</t>
  </si>
  <si>
    <t>GR journal repair by machining</t>
  </si>
  <si>
    <t>GR half-coupling repair by machining</t>
  </si>
  <si>
    <t xml:space="preserve">Repair of electrical unit rotors supports without ER rotor withdrawal </t>
  </si>
  <si>
    <t xml:space="preserve">Adjustment of ER bearing assembly  (tightening, gap, rotor starting and axial position)  </t>
  </si>
  <si>
    <t>GR journal repair</t>
  </si>
  <si>
    <t>GR half-coupling repair</t>
  </si>
  <si>
    <t xml:space="preserve">LPSV repair </t>
  </si>
  <si>
    <t xml:space="preserve">LPSV servomotor repair </t>
  </si>
  <si>
    <t xml:space="preserve">LPSV steam servomotor repair </t>
  </si>
  <si>
    <t xml:space="preserve">Steam servomotor hydraulic intensifier </t>
  </si>
  <si>
    <t xml:space="preserve">Repair of steam servomotor intensifier </t>
  </si>
  <si>
    <t xml:space="preserve">LPCV repair </t>
  </si>
  <si>
    <t xml:space="preserve">LPCV servomotor repair </t>
  </si>
  <si>
    <t xml:space="preserve">LPCV steam servomotor repair </t>
  </si>
  <si>
    <t>TOTAL TC:</t>
  </si>
  <si>
    <t>К-1000‑60/3000‑3 1422367SB</t>
  </si>
  <si>
    <t>К‑1000‑60/3000‑3 + ТВВ-1000-0/27TZ</t>
  </si>
  <si>
    <t>Labor inputs as per OESN</t>
  </si>
  <si>
    <t xml:space="preserve">К=1,2  dust tightness + К=1,2  RCP-2ск. </t>
  </si>
  <si>
    <t>К=1,15 RCP EM-journal bearing</t>
  </si>
  <si>
    <t>К=1,15 EM of vertical version  + К=1,02  RCP 750rev/min</t>
  </si>
  <si>
    <t>К=1,15 (by cooling method)</t>
  </si>
  <si>
    <t>Кspec=1,2 (RS ensuring)</t>
  </si>
  <si>
    <t xml:space="preserve"> К= 1,3
(work without HE m&gt; 50 kg)
</t>
  </si>
  <si>
    <t>K=1,15 (High temperature conditions)</t>
  </si>
  <si>
    <t xml:space="preserve">Total labor  inputs, </t>
  </si>
  <si>
    <t>№of position in  standard (OESN book 81-26-…2003)</t>
  </si>
  <si>
    <t>Department-owner: RC</t>
  </si>
  <si>
    <t>EEMD</t>
  </si>
  <si>
    <t xml:space="preserve">Generator air-operated circuit-breaker </t>
  </si>
  <si>
    <t xml:space="preserve">RP&amp;A </t>
  </si>
  <si>
    <t xml:space="preserve">Rotating mechanisms </t>
  </si>
  <si>
    <t xml:space="preserve">Turbine-generator </t>
  </si>
  <si>
    <t xml:space="preserve">Turbine-generator  </t>
  </si>
  <si>
    <t>Exciter  
BVD-3400-3000TZ</t>
  </si>
  <si>
    <t xml:space="preserve">RCPS motor </t>
  </si>
  <si>
    <t>RCPS motor</t>
  </si>
  <si>
    <t>TOTAL EED:</t>
  </si>
  <si>
    <t>VGV 27-160/20000TZ</t>
  </si>
  <si>
    <t xml:space="preserve">RP7A </t>
  </si>
  <si>
    <t xml:space="preserve">
BVD-3400-3000TZ</t>
  </si>
  <si>
    <t>DVDAZ-173/119-6-8АМ05</t>
  </si>
  <si>
    <t>SBGD-3100-10,5-6TZ</t>
  </si>
  <si>
    <t>MR</t>
  </si>
  <si>
    <t>Equipment description</t>
  </si>
  <si>
    <t>AKZ/ equipment coding</t>
  </si>
  <si>
    <t>Equipment type</t>
  </si>
  <si>
    <t xml:space="preserve">List of planned works </t>
  </si>
  <si>
    <t>Company  – work executor</t>
  </si>
  <si>
    <t>Ground of works</t>
  </si>
  <si>
    <t>Кspec (RS ensuring)</t>
  </si>
  <si>
    <t>К=1,1 to 1,5 (at height)</t>
  </si>
  <si>
    <t xml:space="preserve">Total labor  inputs </t>
  </si>
  <si>
    <t>№of position in standard (OESN book 81-26-…2003)</t>
  </si>
  <si>
    <t xml:space="preserve">Temperature, pressure, level and flow-rate detectors </t>
  </si>
  <si>
    <t>ZSD</t>
  </si>
  <si>
    <t>Metrological check
218 pcs.</t>
  </si>
  <si>
    <t>ARS</t>
  </si>
  <si>
    <t>Total labor  inputs</t>
  </si>
  <si>
    <t>№of position in standard (OESN book  81-26-…2003)</t>
  </si>
  <si>
    <t>CPS</t>
  </si>
  <si>
    <t>CPS loops  (206 pcs.)</t>
  </si>
  <si>
    <t>CPS loops</t>
  </si>
  <si>
    <t>Detecting units BDPN-31R installation</t>
  </si>
  <si>
    <t>Detecting units</t>
  </si>
  <si>
    <t>BER loops</t>
  </si>
  <si>
    <t>CRS</t>
  </si>
  <si>
    <t>I&amp;C</t>
  </si>
  <si>
    <t>PLR detectors in ZA/B,ZB9, ZC,ZC2</t>
  </si>
  <si>
    <t>SAPHIRE-22М, MTK,1151DR4Е2252М3В1,URSV,DSP,F1760.1,F1762.4,</t>
  </si>
  <si>
    <t>CR without metrological support   
(number 130pcs.)</t>
  </si>
  <si>
    <t xml:space="preserve">RCP THERMAL CONTROL </t>
  </si>
  <si>
    <t>TSP-02-ТВ3 427.11-11 Кл.В   L=100</t>
  </si>
  <si>
    <t>TSP-02-ТВ3 427.11-58 Кл.В   L=34</t>
  </si>
  <si>
    <t>TSP-02-ТВ3 427.11-64 Кл.В</t>
  </si>
  <si>
    <t>TSP319M/Pt100/B/3/0.00391</t>
  </si>
  <si>
    <t>TSP100</t>
  </si>
  <si>
    <t>TSP 9203-29-100П</t>
  </si>
  <si>
    <t>TSP9203-29 100П-A3</t>
  </si>
  <si>
    <t>TSP-1088. 081-77 Кл.В  L=200</t>
  </si>
  <si>
    <t xml:space="preserve">Assuming RCP-1 motor OR </t>
  </si>
  <si>
    <t>Assuming RCP-1 motor OR</t>
  </si>
  <si>
    <t>Assuming RCP-2 motor OR</t>
  </si>
  <si>
    <t>Assuming RCP-3 motor OR</t>
  </si>
  <si>
    <t>Assuming RCP-4 motor OR</t>
  </si>
  <si>
    <t>MECHANICAL QUANTITIES</t>
  </si>
  <si>
    <t>ТХА 2188 L=1000 of surface</t>
  </si>
  <si>
    <t>DVT-82-В-20</t>
  </si>
  <si>
    <t>DVT-30+К22</t>
  </si>
  <si>
    <t>DVT-30+ИП36+БИ2</t>
  </si>
  <si>
    <t>DVT-10.160.7</t>
  </si>
  <si>
    <t>DVT-20+ИП34</t>
  </si>
  <si>
    <t>DVT-60.30+ИП34</t>
  </si>
  <si>
    <t>DVT-10.160.7+ИП37</t>
  </si>
  <si>
    <t>DVT-40.20+ИП42</t>
  </si>
  <si>
    <t>DVT-40.30+ИП42</t>
  </si>
  <si>
    <t>DVT-20+К21</t>
  </si>
  <si>
    <t>DPE-23МВ-25</t>
  </si>
  <si>
    <t>(A5S09 T048-5M) Brown</t>
  </si>
  <si>
    <t>(A5S09 T048-5M)  Brown</t>
  </si>
  <si>
    <t>IBN</t>
  </si>
  <si>
    <t>IBN-7, IBN-8, IBN-9
 16 pcs.</t>
  </si>
  <si>
    <t>By experts</t>
  </si>
  <si>
    <t>By experts. Based on review of labor input for similar works performed during CR-2018</t>
  </si>
  <si>
    <t>ARS&amp;RC</t>
  </si>
  <si>
    <t xml:space="preserve">Electric-driven valves  -drive control circuits </t>
  </si>
  <si>
    <t xml:space="preserve">Low pressure stop valve with servomotor  </t>
  </si>
  <si>
    <t xml:space="preserve">ARS&amp;RC </t>
  </si>
  <si>
    <t>Low pressure control valve with servomotor</t>
  </si>
  <si>
    <t>MCDS</t>
  </si>
  <si>
    <t>ICIS</t>
  </si>
  <si>
    <t xml:space="preserve">
ZAO "FTTS"
A.I. Kovel 
</t>
  </si>
  <si>
    <t>TOTAL APCS:</t>
  </si>
  <si>
    <t>ТР
(60 pcs.)</t>
  </si>
  <si>
    <r>
      <t>CR without metrological support   
(number</t>
    </r>
    <r>
      <rPr>
        <sz val="11"/>
        <rFont val="Calibri"/>
        <family val="2"/>
        <charset val="204"/>
        <scheme val="minor"/>
      </rPr>
      <t xml:space="preserve"> 350</t>
    </r>
    <r>
      <rPr>
        <sz val="11"/>
        <color theme="1"/>
        <rFont val="Calibri"/>
        <family val="2"/>
        <scheme val="minor"/>
      </rPr>
      <t>pcs.)</t>
    </r>
  </si>
  <si>
    <t xml:space="preserve">TURBINE SET THERMAL CONTROL </t>
  </si>
  <si>
    <t>thermal control sensors in ZA/B, ZC, ZC2, ZF, ZM2,4,5, ZM9, ZE, ZW, ZL4, ZL6, ZH.0, ZL2, ZX, ZY, ZG1, ZJ, ZU10, ZP12, ZR1.5, ZK1, ZK2, ZS1</t>
  </si>
  <si>
    <t>ICIS software adjustment and introduction of necessary compensation factors in data base of CCUL, CAS, ICIS and MCDS equipment for PU work with the  5-th fuel cycle</t>
  </si>
  <si>
    <t>Conduct of calibration test introducing necessary compensation factors in ICIS upper level</t>
  </si>
  <si>
    <t xml:space="preserve">Search for abnormal noise source </t>
  </si>
  <si>
    <t>LPC-1 internal parts centering inspection  (without  defining the allowances)</t>
  </si>
  <si>
    <t xml:space="preserve">LPC-1 assembly and disassembly for allowances determination </t>
  </si>
  <si>
    <t>LPC-2 internal parts centering inspection  (without  defining the allowances)</t>
  </si>
  <si>
    <t>LPC-2 assembly and disassembly for allowances determination</t>
  </si>
  <si>
    <t>LPC-3 internal parts centering inspection  (without  defining the allowances)</t>
  </si>
  <si>
    <t>LPC-3 assembly and disassembly for allowances determination</t>
  </si>
  <si>
    <t>Pendulum test. Alignment and crankiness measurement after repair</t>
  </si>
  <si>
    <t xml:space="preserve">GR support repair without rotor withdrawal </t>
  </si>
  <si>
    <t>Pendulum test. Alignment and crankiness measurement before repair</t>
  </si>
  <si>
    <t>Pendulum testing of HPR and ER. Disassembly of TS rotors couplings. Measurement  of alignment and crankiness of  HPR, LPR-1,2,3, GR, ER by half-couplings at the closed cylinders before TS repair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</si>
</sst>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MS Sans Serif"/>
      <family val="2"/>
      <charset val="178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Times New Roman"/>
      <family val="1"/>
    </font>
    <font>
      <sz val="12"/>
      <name val="Calibri"/>
      <family val="2"/>
      <scheme val="minor"/>
    </font>
    <font>
      <sz val="12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03">
    <xf numFmtId="0" fontId="0" fillId="0" borderId="0"/>
    <xf numFmtId="0" fontId="4" fillId="0" borderId="0"/>
    <xf numFmtId="0" fontId="6" fillId="0" borderId="0"/>
    <xf numFmtId="0" fontId="14" fillId="0" borderId="0"/>
    <xf numFmtId="0" fontId="15" fillId="0" borderId="0"/>
    <xf numFmtId="0" fontId="19" fillId="0" borderId="0"/>
    <xf numFmtId="0" fontId="7" fillId="0" borderId="0"/>
    <xf numFmtId="0" fontId="20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1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7" fillId="0" borderId="0"/>
  </cellStyleXfs>
  <cellXfs count="354">
    <xf numFmtId="0" fontId="0" fillId="0" borderId="0" xfId="0"/>
    <xf numFmtId="0" fontId="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center" vertical="top"/>
    </xf>
    <xf numFmtId="0" fontId="3" fillId="0" borderId="0" xfId="1" applyNumberFormat="1" applyFont="1" applyFill="1" applyBorder="1" applyAlignment="1" applyProtection="1">
      <alignment horizontal="left" vertical="top"/>
    </xf>
    <xf numFmtId="0" fontId="2" fillId="0" borderId="0" xfId="1" applyNumberFormat="1" applyFont="1" applyFill="1" applyBorder="1" applyAlignment="1" applyProtection="1">
      <alignment vertical="top"/>
    </xf>
    <xf numFmtId="0" fontId="12" fillId="0" borderId="0" xfId="1" applyNumberFormat="1" applyFont="1" applyFill="1" applyBorder="1" applyAlignment="1" applyProtection="1">
      <alignment vertical="top"/>
    </xf>
    <xf numFmtId="0" fontId="20" fillId="0" borderId="0" xfId="7"/>
    <xf numFmtId="0" fontId="17" fillId="2" borderId="0" xfId="7" applyNumberFormat="1" applyFont="1" applyFill="1" applyBorder="1" applyAlignment="1" applyProtection="1">
      <alignment vertical="center" wrapText="1"/>
    </xf>
    <xf numFmtId="49" fontId="3" fillId="0" borderId="1" xfId="7" applyNumberFormat="1" applyFont="1" applyFill="1" applyBorder="1" applyAlignment="1" applyProtection="1">
      <alignment horizontal="center" vertical="center" wrapText="1"/>
    </xf>
    <xf numFmtId="0" fontId="20" fillId="0" borderId="0" xfId="7" applyFont="1"/>
    <xf numFmtId="0" fontId="9" fillId="0" borderId="0" xfId="10" applyNumberFormat="1" applyFont="1" applyFill="1" applyBorder="1" applyAlignment="1" applyProtection="1">
      <alignment vertical="top"/>
    </xf>
    <xf numFmtId="0" fontId="2" fillId="2" borderId="0" xfId="10" applyNumberFormat="1" applyFont="1" applyFill="1" applyBorder="1" applyAlignment="1" applyProtection="1">
      <alignment horizontal="left" vertical="center"/>
    </xf>
    <xf numFmtId="0" fontId="9" fillId="0" borderId="0" xfId="10" applyNumberFormat="1" applyFont="1" applyFill="1" applyBorder="1" applyAlignment="1" applyProtection="1">
      <alignment horizontal="left" vertical="center"/>
    </xf>
    <xf numFmtId="0" fontId="10" fillId="2" borderId="0" xfId="10" applyNumberFormat="1" applyFont="1" applyFill="1" applyBorder="1" applyAlignment="1" applyProtection="1">
      <alignment horizontal="left" vertical="center"/>
    </xf>
    <xf numFmtId="0" fontId="11" fillId="0" borderId="0" xfId="10" applyNumberFormat="1" applyFont="1" applyFill="1" applyBorder="1" applyAlignment="1" applyProtection="1">
      <alignment horizontal="left" vertical="center"/>
    </xf>
    <xf numFmtId="0" fontId="11" fillId="0" borderId="0" xfId="10" applyNumberFormat="1" applyFont="1" applyFill="1" applyBorder="1" applyAlignment="1" applyProtection="1">
      <alignment vertical="top"/>
    </xf>
    <xf numFmtId="0" fontId="5" fillId="0" borderId="0" xfId="6" applyFont="1" applyFill="1" applyBorder="1" applyAlignment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top"/>
    </xf>
    <xf numFmtId="0" fontId="21" fillId="2" borderId="0" xfId="7" applyFont="1" applyFill="1"/>
    <xf numFmtId="0" fontId="21" fillId="2" borderId="0" xfId="7" applyFont="1" applyFill="1" applyBorder="1" applyAlignment="1">
      <alignment horizontal="center" vertical="center"/>
    </xf>
    <xf numFmtId="0" fontId="10" fillId="2" borderId="0" xfId="7" applyNumberFormat="1" applyFont="1" applyFill="1" applyBorder="1" applyAlignment="1" applyProtection="1">
      <alignment vertical="center" wrapText="1"/>
    </xf>
    <xf numFmtId="0" fontId="16" fillId="2" borderId="1" xfId="7" applyNumberFormat="1" applyFont="1" applyFill="1" applyBorder="1" applyAlignment="1" applyProtection="1">
      <alignment horizontal="center" vertical="center"/>
    </xf>
    <xf numFmtId="0" fontId="16" fillId="2" borderId="1" xfId="7" applyNumberFormat="1" applyFont="1" applyFill="1" applyBorder="1" applyAlignment="1" applyProtection="1">
      <alignment horizontal="center" vertical="center" wrapText="1"/>
    </xf>
    <xf numFmtId="0" fontId="16" fillId="0" borderId="1" xfId="7" applyFont="1" applyFill="1" applyBorder="1" applyAlignment="1">
      <alignment horizontal="center" vertical="center" wrapText="1"/>
    </xf>
    <xf numFmtId="2" fontId="16" fillId="0" borderId="1" xfId="7" applyNumberFormat="1" applyFont="1" applyFill="1" applyBorder="1" applyAlignment="1" applyProtection="1">
      <alignment horizontal="center" vertical="center" wrapText="1"/>
    </xf>
    <xf numFmtId="0" fontId="23" fillId="2" borderId="1" xfId="7" applyNumberFormat="1" applyFont="1" applyFill="1" applyBorder="1" applyAlignment="1" applyProtection="1">
      <alignment horizontal="center" vertical="center" wrapText="1"/>
    </xf>
    <xf numFmtId="14" fontId="3" fillId="2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 applyProtection="1">
      <alignment horizontal="center" vertical="center" wrapText="1"/>
    </xf>
    <xf numFmtId="0" fontId="20" fillId="0" borderId="1" xfId="7" applyFont="1" applyBorder="1"/>
    <xf numFmtId="0" fontId="3" fillId="2" borderId="1" xfId="4" applyFont="1" applyFill="1" applyBorder="1" applyAlignment="1">
      <alignment horizontal="center" vertical="center"/>
    </xf>
    <xf numFmtId="0" fontId="2" fillId="2" borderId="1" xfId="4" applyFont="1" applyFill="1" applyBorder="1" applyAlignment="1">
      <alignment horizontal="left" vertical="center" wrapText="1"/>
    </xf>
    <xf numFmtId="0" fontId="13" fillId="0" borderId="1" xfId="7" applyFont="1" applyBorder="1"/>
    <xf numFmtId="0" fontId="3" fillId="2" borderId="1" xfId="4" applyFont="1" applyFill="1" applyBorder="1" applyAlignment="1">
      <alignment horizontal="left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shrinkToFit="1"/>
    </xf>
    <xf numFmtId="0" fontId="20" fillId="0" borderId="0" xfId="7" applyFont="1" applyAlignment="1">
      <alignment horizont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2600" applyFont="1" applyFill="1" applyAlignment="1">
      <alignment vertical="center"/>
    </xf>
    <xf numFmtId="0" fontId="18" fillId="0" borderId="0" xfId="0" applyFont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2" fontId="25" fillId="0" borderId="1" xfId="0" applyNumberFormat="1" applyFont="1" applyBorder="1" applyAlignment="1">
      <alignment horizontal="right"/>
    </xf>
    <xf numFmtId="0" fontId="18" fillId="0" borderId="1" xfId="0" applyFont="1" applyBorder="1"/>
    <xf numFmtId="2" fontId="18" fillId="0" borderId="1" xfId="0" applyNumberFormat="1" applyFont="1" applyBorder="1" applyAlignment="1">
      <alignment horizontal="right"/>
    </xf>
    <xf numFmtId="0" fontId="26" fillId="2" borderId="1" xfId="4" applyNumberFormat="1" applyFont="1" applyFill="1" applyBorder="1" applyAlignment="1" applyProtection="1">
      <alignment horizontal="left" vertical="top" wrapText="1"/>
    </xf>
    <xf numFmtId="0" fontId="26" fillId="2" borderId="1" xfId="4" applyNumberFormat="1" applyFont="1" applyFill="1" applyBorder="1" applyAlignment="1" applyProtection="1">
      <alignment horizontal="center" vertical="center" wrapText="1"/>
    </xf>
    <xf numFmtId="0" fontId="26" fillId="2" borderId="1" xfId="4" applyFont="1" applyFill="1" applyBorder="1" applyAlignment="1">
      <alignment horizontal="center" vertical="center" wrapText="1"/>
    </xf>
    <xf numFmtId="0" fontId="27" fillId="2" borderId="1" xfId="4" applyFont="1" applyFill="1" applyBorder="1" applyAlignment="1">
      <alignment horizontal="center" vertical="center" wrapText="1"/>
    </xf>
    <xf numFmtId="0" fontId="13" fillId="0" borderId="1" xfId="7" applyFont="1" applyBorder="1" applyAlignment="1">
      <alignment horizontal="left" vertical="center" wrapText="1"/>
    </xf>
    <xf numFmtId="0" fontId="2" fillId="0" borderId="1" xfId="2600" applyNumberFormat="1" applyFont="1" applyFill="1" applyBorder="1" applyAlignment="1" applyProtection="1">
      <alignment horizontal="center" vertical="center" wrapText="1"/>
    </xf>
    <xf numFmtId="0" fontId="13" fillId="0" borderId="1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 applyProtection="1">
      <alignment horizontal="center" vertical="top" wrapText="1"/>
    </xf>
    <xf numFmtId="4" fontId="25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4" fontId="17" fillId="0" borderId="1" xfId="2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/>
    </xf>
    <xf numFmtId="0" fontId="17" fillId="0" borderId="1" xfId="1" applyNumberFormat="1" applyFont="1" applyFill="1" applyBorder="1" applyAlignment="1" applyProtection="1">
      <alignment vertical="center"/>
    </xf>
    <xf numFmtId="2" fontId="16" fillId="0" borderId="1" xfId="1" applyNumberFormat="1" applyFont="1" applyFill="1" applyBorder="1" applyAlignment="1" applyProtection="1">
      <alignment horizontal="center" vertical="center"/>
    </xf>
    <xf numFmtId="0" fontId="13" fillId="2" borderId="1" xfId="7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center" vertical="center"/>
    </xf>
    <xf numFmtId="4" fontId="20" fillId="2" borderId="1" xfId="7" applyNumberFormat="1" applyFont="1" applyFill="1" applyBorder="1"/>
    <xf numFmtId="0" fontId="3" fillId="0" borderId="2" xfId="4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0" fontId="26" fillId="2" borderId="1" xfId="4" applyFont="1" applyFill="1" applyBorder="1" applyAlignment="1">
      <alignment horizontal="left" vertical="center" wrapText="1"/>
    </xf>
    <xf numFmtId="0" fontId="21" fillId="2" borderId="1" xfId="7" applyFont="1" applyFill="1" applyBorder="1"/>
    <xf numFmtId="0" fontId="31" fillId="0" borderId="1" xfId="0" applyFont="1" applyBorder="1" applyAlignment="1">
      <alignment vertical="top" wrapText="1"/>
    </xf>
    <xf numFmtId="2" fontId="30" fillId="0" borderId="1" xfId="0" applyNumberFormat="1" applyFont="1" applyBorder="1"/>
    <xf numFmtId="0" fontId="18" fillId="0" borderId="1" xfId="7" applyFont="1" applyBorder="1" applyAlignment="1">
      <alignment horizontal="center" vertical="center"/>
    </xf>
    <xf numFmtId="4" fontId="16" fillId="0" borderId="1" xfId="2" applyNumberFormat="1" applyFont="1" applyFill="1" applyBorder="1" applyAlignment="1">
      <alignment horizontal="center" vertical="center" wrapText="1"/>
    </xf>
    <xf numFmtId="4" fontId="13" fillId="0" borderId="1" xfId="7" applyNumberFormat="1" applyFont="1" applyBorder="1" applyAlignment="1">
      <alignment horizontal="center" vertical="center" wrapText="1"/>
    </xf>
    <xf numFmtId="0" fontId="3" fillId="2" borderId="1" xfId="7" applyNumberFormat="1" applyFont="1" applyFill="1" applyBorder="1" applyAlignment="1" applyProtection="1">
      <alignment horizontal="center" vertical="center"/>
    </xf>
    <xf numFmtId="4" fontId="3" fillId="0" borderId="1" xfId="4" applyNumberFormat="1" applyFont="1" applyFill="1" applyBorder="1" applyAlignment="1">
      <alignment horizontal="center" vertical="center" wrapText="1"/>
    </xf>
    <xf numFmtId="4" fontId="13" fillId="0" borderId="1" xfId="7" applyNumberFormat="1" applyFont="1" applyBorder="1" applyAlignment="1">
      <alignment horizontal="center" vertical="center"/>
    </xf>
    <xf numFmtId="4" fontId="13" fillId="0" borderId="1" xfId="7" applyNumberFormat="1" applyFont="1" applyFill="1" applyBorder="1" applyAlignment="1">
      <alignment horizontal="center" vertical="center" wrapText="1"/>
    </xf>
    <xf numFmtId="0" fontId="20" fillId="0" borderId="0" xfId="7" applyFill="1" applyAlignment="1">
      <alignment wrapText="1"/>
    </xf>
    <xf numFmtId="0" fontId="3" fillId="2" borderId="7" xfId="4" applyFont="1" applyFill="1" applyBorder="1" applyAlignment="1">
      <alignment horizontal="center" vertical="center"/>
    </xf>
    <xf numFmtId="0" fontId="32" fillId="2" borderId="1" xfId="3" applyFont="1" applyFill="1" applyBorder="1" applyAlignment="1">
      <alignment horizontal="left" vertical="center" wrapText="1"/>
    </xf>
    <xf numFmtId="0" fontId="32" fillId="2" borderId="1" xfId="3" applyFont="1" applyFill="1" applyBorder="1" applyAlignment="1">
      <alignment horizontal="center" vertical="center" wrapText="1"/>
    </xf>
    <xf numFmtId="4" fontId="13" fillId="2" borderId="1" xfId="7" applyNumberFormat="1" applyFont="1" applyFill="1" applyBorder="1" applyAlignment="1">
      <alignment horizontal="center" vertical="center" wrapText="1"/>
    </xf>
    <xf numFmtId="0" fontId="20" fillId="0" borderId="0" xfId="7" applyFill="1"/>
    <xf numFmtId="0" fontId="3" fillId="0" borderId="1" xfId="4" applyFont="1" applyFill="1" applyBorder="1" applyAlignment="1">
      <alignment horizontal="left" vertical="center" wrapText="1"/>
    </xf>
    <xf numFmtId="0" fontId="20" fillId="0" borderId="0" xfId="7" applyFont="1" applyAlignment="1">
      <alignment horizontal="center" vertical="center"/>
    </xf>
    <xf numFmtId="4" fontId="20" fillId="0" borderId="0" xfId="7" applyNumberFormat="1" applyFont="1" applyAlignment="1">
      <alignment horizontal="center" vertical="center"/>
    </xf>
    <xf numFmtId="0" fontId="20" fillId="0" borderId="1" xfId="7" applyFont="1" applyBorder="1" applyAlignment="1">
      <alignment horizontal="center"/>
    </xf>
    <xf numFmtId="0" fontId="20" fillId="0" borderId="0" xfId="7" applyBorder="1"/>
    <xf numFmtId="0" fontId="21" fillId="2" borderId="0" xfId="7" applyFont="1" applyFill="1" applyBorder="1"/>
    <xf numFmtId="2" fontId="17" fillId="0" borderId="0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center" vertical="center" wrapText="1"/>
    </xf>
    <xf numFmtId="4" fontId="17" fillId="0" borderId="0" xfId="2" applyNumberFormat="1" applyFont="1" applyFill="1" applyBorder="1" applyAlignment="1">
      <alignment horizontal="center" vertical="center" wrapText="1"/>
    </xf>
    <xf numFmtId="2" fontId="17" fillId="0" borderId="1" xfId="2601" applyNumberFormat="1" applyFont="1" applyFill="1" applyBorder="1" applyAlignment="1" applyProtection="1">
      <alignment horizontal="center" vertical="top" wrapText="1"/>
    </xf>
    <xf numFmtId="0" fontId="17" fillId="0" borderId="1" xfId="2601" applyNumberFormat="1" applyFont="1" applyFill="1" applyBorder="1" applyAlignment="1" applyProtection="1">
      <alignment horizontal="center" vertical="top" wrapText="1"/>
    </xf>
    <xf numFmtId="0" fontId="16" fillId="2" borderId="1" xfId="2601" applyNumberFormat="1" applyFont="1" applyFill="1" applyBorder="1" applyAlignment="1" applyProtection="1">
      <alignment horizontal="center" vertical="center"/>
    </xf>
    <xf numFmtId="2" fontId="2" fillId="2" borderId="1" xfId="2601" applyNumberFormat="1" applyFont="1" applyFill="1" applyBorder="1" applyAlignment="1" applyProtection="1">
      <alignment horizontal="center" vertical="center" wrapText="1"/>
    </xf>
    <xf numFmtId="0" fontId="23" fillId="2" borderId="1" xfId="2601" applyNumberFormat="1" applyFont="1" applyFill="1" applyBorder="1" applyAlignment="1" applyProtection="1">
      <alignment horizontal="center" vertical="top" wrapText="1"/>
    </xf>
    <xf numFmtId="0" fontId="2" fillId="2" borderId="1" xfId="2601" applyNumberFormat="1" applyFont="1" applyFill="1" applyBorder="1" applyAlignment="1" applyProtection="1">
      <alignment horizontal="center" vertical="top"/>
    </xf>
    <xf numFmtId="0" fontId="2" fillId="2" borderId="1" xfId="2601" applyNumberFormat="1" applyFont="1" applyFill="1" applyBorder="1" applyAlignment="1" applyProtection="1">
      <alignment horizontal="center" vertical="top" wrapText="1"/>
    </xf>
    <xf numFmtId="0" fontId="28" fillId="0" borderId="1" xfId="2601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6" fillId="2" borderId="1" xfId="1" applyNumberFormat="1" applyFont="1" applyFill="1" applyBorder="1" applyAlignment="1" applyProtection="1">
      <alignment horizontal="center" vertical="center" wrapText="1"/>
    </xf>
    <xf numFmtId="0" fontId="17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2" fontId="16" fillId="0" borderId="4" xfId="7" applyNumberFormat="1" applyFont="1" applyFill="1" applyBorder="1" applyAlignment="1" applyProtection="1">
      <alignment horizontal="center" vertical="center" wrapText="1"/>
    </xf>
    <xf numFmtId="0" fontId="23" fillId="2" borderId="4" xfId="7" applyNumberFormat="1" applyFont="1" applyFill="1" applyBorder="1" applyAlignment="1" applyProtection="1">
      <alignment horizontal="center" vertical="center" wrapText="1"/>
    </xf>
    <xf numFmtId="14" fontId="3" fillId="2" borderId="4" xfId="7" applyNumberFormat="1" applyFont="1" applyFill="1" applyBorder="1" applyAlignment="1">
      <alignment horizontal="center" vertical="center" wrapText="1"/>
    </xf>
    <xf numFmtId="0" fontId="16" fillId="2" borderId="1" xfId="7" applyFont="1" applyFill="1" applyBorder="1" applyAlignment="1">
      <alignment horizontal="left" vertical="center" wrapText="1" readingOrder="1"/>
    </xf>
    <xf numFmtId="0" fontId="3" fillId="2" borderId="1" xfId="7" applyFont="1" applyFill="1" applyBorder="1" applyAlignment="1">
      <alignment horizontal="left" vertical="center"/>
    </xf>
    <xf numFmtId="0" fontId="3" fillId="2" borderId="1" xfId="7" applyFont="1" applyFill="1" applyBorder="1" applyAlignment="1">
      <alignment horizontal="center" wrapText="1"/>
    </xf>
    <xf numFmtId="0" fontId="17" fillId="2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7" fillId="2" borderId="1" xfId="1" applyNumberFormat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" xfId="12" applyFont="1" applyFill="1" applyBorder="1" applyAlignment="1">
      <alignment horizontal="center" vertical="center" wrapText="1"/>
    </xf>
    <xf numFmtId="2" fontId="17" fillId="2" borderId="1" xfId="12" applyNumberFormat="1" applyFont="1" applyFill="1" applyBorder="1" applyAlignment="1">
      <alignment horizontal="center" vertical="center" wrapText="1"/>
    </xf>
    <xf numFmtId="0" fontId="17" fillId="2" borderId="1" xfId="12" applyNumberFormat="1" applyFont="1" applyFill="1" applyBorder="1" applyAlignment="1">
      <alignment horizontal="center" vertical="center" wrapText="1"/>
    </xf>
    <xf numFmtId="0" fontId="17" fillId="2" borderId="1" xfId="1" applyNumberFormat="1" applyFont="1" applyFill="1" applyBorder="1" applyAlignment="1" applyProtection="1">
      <alignment horizontal="center" vertical="center"/>
    </xf>
    <xf numFmtId="0" fontId="17" fillId="2" borderId="1" xfId="2600" applyFont="1" applyFill="1" applyBorder="1" applyAlignment="1">
      <alignment horizontal="center" vertical="center" wrapText="1"/>
    </xf>
    <xf numFmtId="0" fontId="17" fillId="2" borderId="1" xfId="12" applyFont="1" applyFill="1" applyBorder="1" applyAlignment="1">
      <alignment horizontal="center" vertical="center"/>
    </xf>
    <xf numFmtId="2" fontId="17" fillId="2" borderId="1" xfId="12" applyNumberFormat="1" applyFont="1" applyFill="1" applyBorder="1" applyAlignment="1">
      <alignment horizontal="center" vertical="center"/>
    </xf>
    <xf numFmtId="0" fontId="17" fillId="2" borderId="1" xfId="5" applyFont="1" applyFill="1" applyBorder="1" applyAlignment="1">
      <alignment vertical="center" wrapText="1" readingOrder="1"/>
    </xf>
    <xf numFmtId="0" fontId="17" fillId="2" borderId="1" xfId="5" applyFont="1" applyFill="1" applyBorder="1" applyAlignment="1">
      <alignment horizontal="center" vertical="center" wrapText="1" readingOrder="1"/>
    </xf>
    <xf numFmtId="49" fontId="17" fillId="2" borderId="1" xfId="2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16" fillId="2" borderId="2" xfId="2601" applyFont="1" applyFill="1" applyBorder="1" applyAlignment="1">
      <alignment horizontal="left" vertical="top"/>
    </xf>
    <xf numFmtId="0" fontId="17" fillId="2" borderId="2" xfId="2601" applyNumberFormat="1" applyFont="1" applyFill="1" applyBorder="1" applyAlignment="1" applyProtection="1">
      <alignment vertical="top" wrapText="1"/>
    </xf>
    <xf numFmtId="0" fontId="3" fillId="2" borderId="2" xfId="2601" applyNumberFormat="1" applyFont="1" applyFill="1" applyBorder="1" applyAlignment="1" applyProtection="1">
      <alignment horizontal="center" vertical="top" wrapText="1"/>
    </xf>
    <xf numFmtId="0" fontId="3" fillId="2" borderId="2" xfId="2601" applyFont="1" applyFill="1" applyBorder="1" applyAlignment="1">
      <alignment horizontal="center" vertical="top"/>
    </xf>
    <xf numFmtId="0" fontId="3" fillId="2" borderId="2" xfId="2601" applyFont="1" applyFill="1" applyBorder="1" applyAlignment="1">
      <alignment horizontal="center" vertical="top" wrapText="1"/>
    </xf>
    <xf numFmtId="0" fontId="17" fillId="2" borderId="2" xfId="2601" applyNumberFormat="1" applyFont="1" applyFill="1" applyBorder="1" applyAlignment="1" applyProtection="1">
      <alignment horizontal="center" vertical="top" wrapText="1"/>
    </xf>
    <xf numFmtId="0" fontId="10" fillId="2" borderId="2" xfId="2601" applyNumberFormat="1" applyFont="1" applyFill="1" applyBorder="1" applyAlignment="1" applyProtection="1">
      <alignment vertical="top" wrapText="1"/>
    </xf>
    <xf numFmtId="0" fontId="28" fillId="0" borderId="1" xfId="0" applyFont="1" applyFill="1" applyBorder="1" applyAlignment="1">
      <alignment horizontal="center" vertical="top" wrapText="1"/>
    </xf>
    <xf numFmtId="0" fontId="28" fillId="0" borderId="1" xfId="0" applyNumberFormat="1" applyFont="1" applyFill="1" applyBorder="1" applyAlignment="1" applyProtection="1">
      <alignment horizontal="center" vertical="top" wrapText="1"/>
    </xf>
    <xf numFmtId="0" fontId="28" fillId="0" borderId="9" xfId="0" applyFont="1" applyFill="1" applyBorder="1" applyAlignment="1">
      <alignment vertical="top"/>
    </xf>
    <xf numFmtId="0" fontId="17" fillId="2" borderId="1" xfId="1" applyNumberFormat="1" applyFont="1" applyFill="1" applyBorder="1" applyAlignment="1" applyProtection="1">
      <alignment vertical="center"/>
    </xf>
    <xf numFmtId="0" fontId="17" fillId="2" borderId="1" xfId="260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 applyProtection="1">
      <alignment horizontal="center" vertical="center" wrapText="1"/>
    </xf>
    <xf numFmtId="0" fontId="17" fillId="0" borderId="1" xfId="5" applyFont="1" applyFill="1" applyBorder="1" applyAlignment="1" applyProtection="1">
      <alignment horizontal="left" vertical="center" wrapText="1"/>
    </xf>
    <xf numFmtId="0" fontId="18" fillId="0" borderId="1" xfId="7" applyFont="1" applyBorder="1" applyAlignment="1">
      <alignment wrapText="1"/>
    </xf>
    <xf numFmtId="0" fontId="18" fillId="0" borderId="1" xfId="7" applyFont="1" applyBorder="1"/>
    <xf numFmtId="0" fontId="17" fillId="2" borderId="1" xfId="1" applyNumberFormat="1" applyFont="1" applyFill="1" applyBorder="1" applyAlignment="1" applyProtection="1">
      <alignment horizontal="left" vertical="top"/>
    </xf>
    <xf numFmtId="0" fontId="18" fillId="0" borderId="1" xfId="7" applyFont="1" applyBorder="1" applyAlignment="1">
      <alignment horizontal="center" vertical="top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7" applyFont="1" applyFill="1" applyBorder="1" applyAlignment="1">
      <alignment horizontal="left" vertical="center" wrapText="1" readingOrder="1"/>
    </xf>
    <xf numFmtId="0" fontId="17" fillId="2" borderId="9" xfId="1" applyNumberFormat="1" applyFont="1" applyFill="1" applyBorder="1" applyAlignment="1" applyProtection="1">
      <alignment horizontal="left" vertical="top" wrapText="1"/>
    </xf>
    <xf numFmtId="0" fontId="25" fillId="2" borderId="1" xfId="0" applyFont="1" applyFill="1" applyBorder="1" applyAlignment="1">
      <alignment vertical="center" wrapText="1" readingOrder="1"/>
    </xf>
    <xf numFmtId="0" fontId="16" fillId="2" borderId="1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9" fillId="0" borderId="1" xfId="7" applyFont="1" applyBorder="1" applyAlignment="1">
      <alignment horizontal="center" vertical="center"/>
    </xf>
    <xf numFmtId="0" fontId="41" fillId="2" borderId="1" xfId="4" applyFont="1" applyFill="1" applyBorder="1" applyAlignment="1">
      <alignment horizontal="left" vertical="center" wrapText="1"/>
    </xf>
    <xf numFmtId="0" fontId="3" fillId="2" borderId="9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40" fillId="0" borderId="1" xfId="7" applyFont="1" applyBorder="1"/>
    <xf numFmtId="0" fontId="42" fillId="0" borderId="1" xfId="7" applyFont="1" applyBorder="1"/>
    <xf numFmtId="0" fontId="20" fillId="0" borderId="1" xfId="7" applyBorder="1"/>
    <xf numFmtId="0" fontId="20" fillId="0" borderId="1" xfId="7" applyBorder="1" applyAlignment="1">
      <alignment horizontal="center" vertical="center"/>
    </xf>
    <xf numFmtId="0" fontId="20" fillId="0" borderId="1" xfId="7" applyFont="1" applyBorder="1" applyAlignment="1">
      <alignment horizontal="center" vertical="center" wrapText="1"/>
    </xf>
    <xf numFmtId="0" fontId="43" fillId="0" borderId="1" xfId="7" applyFont="1" applyBorder="1" applyAlignment="1">
      <alignment horizontal="center" vertical="center" wrapText="1"/>
    </xf>
    <xf numFmtId="0" fontId="20" fillId="0" borderId="1" xfId="7" applyFill="1" applyBorder="1" applyAlignment="1">
      <alignment horizontal="center" vertical="center" wrapText="1"/>
    </xf>
    <xf numFmtId="4" fontId="20" fillId="0" borderId="1" xfId="7" applyNumberFormat="1" applyBorder="1" applyAlignment="1">
      <alignment horizontal="center" vertical="center"/>
    </xf>
    <xf numFmtId="4" fontId="20" fillId="0" borderId="1" xfId="7" applyNumberFormat="1" applyFont="1" applyFill="1" applyBorder="1" applyAlignment="1">
      <alignment wrapText="1"/>
    </xf>
    <xf numFmtId="2" fontId="20" fillId="0" borderId="1" xfId="7" applyNumberFormat="1" applyFont="1" applyBorder="1" applyAlignment="1">
      <alignment wrapText="1"/>
    </xf>
    <xf numFmtId="0" fontId="41" fillId="2" borderId="1" xfId="4" applyFont="1" applyFill="1" applyBorder="1" applyAlignment="1">
      <alignment horizontal="left" vertical="center"/>
    </xf>
    <xf numFmtId="49" fontId="20" fillId="0" borderId="1" xfId="7" applyNumberFormat="1" applyFont="1" applyBorder="1" applyAlignment="1">
      <alignment wrapText="1"/>
    </xf>
    <xf numFmtId="0" fontId="41" fillId="2" borderId="1" xfId="3" applyFont="1" applyFill="1" applyBorder="1" applyAlignment="1">
      <alignment horizontal="left" vertical="center"/>
    </xf>
    <xf numFmtId="0" fontId="3" fillId="2" borderId="5" xfId="4" applyFont="1" applyFill="1" applyBorder="1" applyAlignment="1">
      <alignment horizontal="center" vertical="center"/>
    </xf>
    <xf numFmtId="0" fontId="41" fillId="2" borderId="1" xfId="3" applyFont="1" applyFill="1" applyBorder="1" applyAlignment="1">
      <alignment horizontal="left" vertical="center" wrapText="1"/>
    </xf>
    <xf numFmtId="4" fontId="20" fillId="2" borderId="1" xfId="7" applyNumberFormat="1" applyFont="1" applyFill="1" applyBorder="1" applyAlignment="1">
      <alignment wrapText="1"/>
    </xf>
    <xf numFmtId="4" fontId="13" fillId="2" borderId="2" xfId="7" applyNumberFormat="1" applyFont="1" applyFill="1" applyBorder="1" applyAlignment="1">
      <alignment horizontal="center" vertical="center" wrapText="1"/>
    </xf>
    <xf numFmtId="0" fontId="17" fillId="2" borderId="1" xfId="7" applyNumberFormat="1" applyFont="1" applyFill="1" applyBorder="1" applyAlignment="1" applyProtection="1">
      <alignment horizontal="center" vertical="center"/>
    </xf>
    <xf numFmtId="0" fontId="17" fillId="2" borderId="1" xfId="7" applyNumberFormat="1" applyFont="1" applyFill="1" applyBorder="1" applyAlignment="1" applyProtection="1">
      <alignment horizontal="center" vertical="center" wrapText="1"/>
    </xf>
    <xf numFmtId="0" fontId="18" fillId="0" borderId="1" xfId="7" applyFont="1" applyBorder="1" applyAlignment="1">
      <alignment horizontal="center" vertical="center" wrapText="1"/>
    </xf>
    <xf numFmtId="4" fontId="18" fillId="0" borderId="1" xfId="7" applyNumberFormat="1" applyFont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horizontal="center" vertical="center" wrapText="1"/>
    </xf>
    <xf numFmtId="0" fontId="17" fillId="2" borderId="2" xfId="4" applyFont="1" applyFill="1" applyBorder="1" applyAlignment="1">
      <alignment horizontal="center" vertical="center"/>
    </xf>
    <xf numFmtId="0" fontId="16" fillId="2" borderId="2" xfId="4" applyFont="1" applyFill="1" applyBorder="1" applyAlignment="1">
      <alignment horizontal="left" vertical="center" wrapText="1"/>
    </xf>
    <xf numFmtId="0" fontId="17" fillId="2" borderId="2" xfId="4" applyFont="1" applyFill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/>
    </xf>
    <xf numFmtId="4" fontId="18" fillId="0" borderId="2" xfId="7" applyNumberFormat="1" applyFont="1" applyBorder="1" applyAlignment="1">
      <alignment horizontal="center" vertical="center" wrapText="1"/>
    </xf>
    <xf numFmtId="0" fontId="18" fillId="0" borderId="2" xfId="7" applyFont="1" applyBorder="1"/>
    <xf numFmtId="0" fontId="17" fillId="2" borderId="2" xfId="0" applyNumberFormat="1" applyFont="1" applyFill="1" applyBorder="1" applyAlignment="1" applyProtection="1">
      <alignment vertical="center" wrapText="1"/>
    </xf>
    <xf numFmtId="0" fontId="45" fillId="0" borderId="2" xfId="2602" applyFont="1" applyFill="1" applyBorder="1" applyAlignment="1">
      <alignment vertical="center" wrapText="1"/>
    </xf>
    <xf numFmtId="0" fontId="18" fillId="0" borderId="1" xfId="7" applyFont="1" applyFill="1" applyBorder="1" applyAlignment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/>
      <protection locked="0"/>
    </xf>
    <xf numFmtId="4" fontId="25" fillId="0" borderId="1" xfId="7" applyNumberFormat="1" applyFont="1" applyBorder="1" applyAlignment="1">
      <alignment horizontal="center" vertical="center"/>
    </xf>
    <xf numFmtId="2" fontId="25" fillId="0" borderId="1" xfId="7" applyNumberFormat="1" applyFont="1" applyBorder="1" applyAlignment="1">
      <alignment horizontal="center" vertical="center"/>
    </xf>
    <xf numFmtId="0" fontId="39" fillId="0" borderId="1" xfId="7" applyFont="1" applyBorder="1" applyAlignment="1">
      <alignment horizontal="center"/>
    </xf>
    <xf numFmtId="0" fontId="39" fillId="0" borderId="1" xfId="7" applyFont="1" applyBorder="1"/>
    <xf numFmtId="0" fontId="17" fillId="0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9" xfId="2" applyFont="1" applyFill="1" applyBorder="1" applyAlignment="1">
      <alignment horizontal="center" vertical="center" wrapText="1"/>
    </xf>
    <xf numFmtId="4" fontId="17" fillId="0" borderId="9" xfId="2" applyNumberFormat="1" applyFont="1" applyFill="1" applyBorder="1" applyAlignment="1">
      <alignment horizontal="center" vertical="center" wrapText="1"/>
    </xf>
    <xf numFmtId="14" fontId="3" fillId="2" borderId="9" xfId="7" applyNumberFormat="1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left" vertical="center"/>
    </xf>
    <xf numFmtId="0" fontId="17" fillId="2" borderId="0" xfId="2601" applyNumberFormat="1" applyFont="1" applyFill="1" applyBorder="1" applyAlignment="1" applyProtection="1">
      <alignment vertical="center" wrapText="1"/>
    </xf>
    <xf numFmtId="0" fontId="33" fillId="0" borderId="13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center" vertical="top"/>
    </xf>
    <xf numFmtId="0" fontId="17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8" fillId="0" borderId="14" xfId="0" applyFont="1" applyFill="1" applyBorder="1" applyAlignment="1">
      <alignment horizontal="center" vertical="top"/>
    </xf>
    <xf numFmtId="0" fontId="17" fillId="0" borderId="14" xfId="2601" applyNumberFormat="1" applyFont="1" applyFill="1" applyBorder="1" applyAlignment="1" applyProtection="1">
      <alignment horizontal="center" vertical="top" wrapText="1"/>
    </xf>
    <xf numFmtId="2" fontId="17" fillId="0" borderId="14" xfId="2601" applyNumberFormat="1" applyFont="1" applyFill="1" applyBorder="1" applyAlignment="1" applyProtection="1">
      <alignment horizontal="center" vertical="top" wrapText="1"/>
    </xf>
    <xf numFmtId="2" fontId="17" fillId="3" borderId="14" xfId="0" applyNumberFormat="1" applyFont="1" applyFill="1" applyBorder="1" applyAlignment="1">
      <alignment horizontal="center" vertical="top" wrapText="1"/>
    </xf>
    <xf numFmtId="14" fontId="3" fillId="0" borderId="15" xfId="0" applyNumberFormat="1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center" vertical="top" wrapText="1"/>
    </xf>
    <xf numFmtId="2" fontId="17" fillId="0" borderId="16" xfId="2601" applyNumberFormat="1" applyFont="1" applyFill="1" applyBorder="1" applyAlignment="1" applyProtection="1">
      <alignment horizontal="center" vertical="top" wrapText="1"/>
    </xf>
    <xf numFmtId="0" fontId="17" fillId="0" borderId="16" xfId="2601" applyNumberFormat="1" applyFont="1" applyFill="1" applyBorder="1" applyAlignment="1" applyProtection="1">
      <alignment horizontal="center" vertical="top" wrapText="1"/>
    </xf>
    <xf numFmtId="0" fontId="28" fillId="0" borderId="16" xfId="2601" applyFont="1" applyFill="1" applyBorder="1" applyAlignment="1">
      <alignment horizontal="center" vertical="top" wrapText="1"/>
    </xf>
    <xf numFmtId="0" fontId="35" fillId="0" borderId="17" xfId="0" applyFont="1" applyFill="1" applyBorder="1" applyAlignment="1">
      <alignment horizontal="left" vertical="top" wrapText="1"/>
    </xf>
    <xf numFmtId="0" fontId="33" fillId="0" borderId="11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left" vertical="top" wrapText="1"/>
    </xf>
    <xf numFmtId="0" fontId="34" fillId="0" borderId="8" xfId="0" applyFont="1" applyFill="1" applyBorder="1" applyAlignment="1" applyProtection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5" fillId="0" borderId="18" xfId="0" applyFont="1" applyFill="1" applyBorder="1" applyAlignment="1">
      <alignment horizontal="left" vertical="top" wrapText="1"/>
    </xf>
    <xf numFmtId="0" fontId="33" fillId="0" borderId="19" xfId="0" applyFont="1" applyFill="1" applyBorder="1" applyAlignment="1">
      <alignment horizontal="center" vertical="top" wrapText="1"/>
    </xf>
    <xf numFmtId="0" fontId="17" fillId="0" borderId="20" xfId="0" applyFont="1" applyFill="1" applyBorder="1" applyAlignment="1">
      <alignment horizontal="left" vertical="top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17" fillId="0" borderId="20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center" vertical="top" wrapText="1"/>
    </xf>
    <xf numFmtId="2" fontId="17" fillId="0" borderId="21" xfId="2601" applyNumberFormat="1" applyFont="1" applyFill="1" applyBorder="1" applyAlignment="1" applyProtection="1">
      <alignment horizontal="center" vertical="top" wrapText="1"/>
    </xf>
    <xf numFmtId="0" fontId="17" fillId="0" borderId="21" xfId="2601" applyFont="1" applyFill="1" applyBorder="1" applyAlignment="1">
      <alignment horizontal="center" vertical="top"/>
    </xf>
    <xf numFmtId="0" fontId="28" fillId="0" borderId="21" xfId="2601" applyFont="1" applyFill="1" applyBorder="1" applyAlignment="1">
      <alignment horizontal="center" vertical="top" wrapText="1"/>
    </xf>
    <xf numFmtId="0" fontId="35" fillId="0" borderId="22" xfId="0" applyFont="1" applyFill="1" applyBorder="1" applyAlignment="1">
      <alignment horizontal="left" vertical="top" wrapText="1"/>
    </xf>
    <xf numFmtId="2" fontId="17" fillId="0" borderId="16" xfId="0" applyNumberFormat="1" applyFont="1" applyFill="1" applyBorder="1" applyAlignment="1" applyProtection="1">
      <alignment horizontal="center" vertical="top" wrapText="1"/>
    </xf>
    <xf numFmtId="0" fontId="17" fillId="0" borderId="16" xfId="0" applyNumberFormat="1" applyFont="1" applyFill="1" applyBorder="1" applyAlignment="1" applyProtection="1">
      <alignment horizontal="center" vertical="top" wrapText="1"/>
    </xf>
    <xf numFmtId="0" fontId="28" fillId="0" borderId="16" xfId="0" applyFont="1" applyFill="1" applyBorder="1" applyAlignment="1">
      <alignment horizontal="center" vertical="top" wrapText="1"/>
    </xf>
    <xf numFmtId="0" fontId="35" fillId="0" borderId="18" xfId="0" applyFont="1" applyFill="1" applyBorder="1" applyAlignment="1">
      <alignment vertical="top"/>
    </xf>
    <xf numFmtId="2" fontId="17" fillId="0" borderId="21" xfId="0" applyNumberFormat="1" applyFont="1" applyFill="1" applyBorder="1" applyAlignment="1" applyProtection="1">
      <alignment horizontal="center" vertical="top" wrapText="1"/>
    </xf>
    <xf numFmtId="0" fontId="17" fillId="0" borderId="21" xfId="0" applyNumberFormat="1" applyFont="1" applyFill="1" applyBorder="1" applyAlignment="1" applyProtection="1">
      <alignment horizontal="center" vertical="top" wrapText="1"/>
    </xf>
    <xf numFmtId="0" fontId="33" fillId="0" borderId="23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0" fontId="28" fillId="0" borderId="24" xfId="0" applyFont="1" applyFill="1" applyBorder="1" applyAlignment="1">
      <alignment horizontal="center" vertical="top"/>
    </xf>
    <xf numFmtId="0" fontId="17" fillId="0" borderId="24" xfId="2601" applyNumberFormat="1" applyFont="1" applyFill="1" applyBorder="1" applyAlignment="1" applyProtection="1">
      <alignment horizontal="center" vertical="top" wrapText="1"/>
    </xf>
    <xf numFmtId="2" fontId="17" fillId="0" borderId="24" xfId="2601" applyNumberFormat="1" applyFont="1" applyFill="1" applyBorder="1" applyAlignment="1" applyProtection="1">
      <alignment horizontal="center" vertical="top" wrapText="1"/>
    </xf>
    <xf numFmtId="2" fontId="17" fillId="0" borderId="24" xfId="0" applyNumberFormat="1" applyFont="1" applyFill="1" applyBorder="1" applyAlignment="1">
      <alignment horizontal="center" vertical="top" wrapText="1"/>
    </xf>
    <xf numFmtId="0" fontId="35" fillId="0" borderId="25" xfId="0" applyFont="1" applyFill="1" applyBorder="1" applyAlignment="1">
      <alignment horizontal="left" vertical="top" wrapText="1"/>
    </xf>
    <xf numFmtId="0" fontId="33" fillId="0" borderId="26" xfId="0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left" vertical="top" wrapText="1"/>
    </xf>
    <xf numFmtId="0" fontId="17" fillId="0" borderId="24" xfId="0" applyFont="1" applyFill="1" applyBorder="1" applyAlignment="1">
      <alignment horizontal="center" vertical="top"/>
    </xf>
    <xf numFmtId="2" fontId="17" fillId="0" borderId="24" xfId="0" applyNumberFormat="1" applyFont="1" applyFill="1" applyBorder="1" applyAlignment="1" applyProtection="1">
      <alignment horizontal="center" vertical="top" wrapText="1"/>
    </xf>
    <xf numFmtId="14" fontId="3" fillId="0" borderId="25" xfId="0" applyNumberFormat="1" applyFont="1" applyFill="1" applyBorder="1" applyAlignment="1">
      <alignment horizontal="left" vertical="top" wrapText="1"/>
    </xf>
    <xf numFmtId="0" fontId="37" fillId="0" borderId="17" xfId="0" applyFont="1" applyFill="1" applyBorder="1" applyAlignment="1">
      <alignment horizontal="left" vertical="top" wrapText="1"/>
    </xf>
    <xf numFmtId="0" fontId="37" fillId="0" borderId="18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2" fontId="17" fillId="0" borderId="2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28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center" vertical="top" wrapText="1"/>
    </xf>
    <xf numFmtId="2" fontId="17" fillId="0" borderId="9" xfId="2601" applyNumberFormat="1" applyFont="1" applyFill="1" applyBorder="1" applyAlignment="1" applyProtection="1">
      <alignment horizontal="center" vertical="top" wrapText="1"/>
    </xf>
    <xf numFmtId="0" fontId="17" fillId="0" borderId="9" xfId="2601" applyNumberFormat="1" applyFont="1" applyFill="1" applyBorder="1" applyAlignment="1" applyProtection="1">
      <alignment horizontal="center" vertical="top" wrapText="1"/>
    </xf>
    <xf numFmtId="0" fontId="3" fillId="0" borderId="28" xfId="0" applyFont="1" applyFill="1" applyBorder="1" applyAlignment="1">
      <alignment horizontal="left" vertical="top" wrapText="1"/>
    </xf>
    <xf numFmtId="0" fontId="17" fillId="0" borderId="29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center" vertical="top" wrapText="1"/>
    </xf>
    <xf numFmtId="2" fontId="28" fillId="0" borderId="24" xfId="0" applyNumberFormat="1" applyFont="1" applyFill="1" applyBorder="1" applyAlignment="1">
      <alignment horizontal="center" vertical="top"/>
    </xf>
    <xf numFmtId="0" fontId="17" fillId="0" borderId="24" xfId="0" applyNumberFormat="1" applyFont="1" applyFill="1" applyBorder="1" applyAlignment="1" applyProtection="1">
      <alignment horizontal="center" vertical="top" wrapText="1"/>
    </xf>
    <xf numFmtId="0" fontId="3" fillId="0" borderId="25" xfId="0" applyFont="1" applyFill="1" applyBorder="1" applyAlignment="1">
      <alignment horizontal="left" vertical="top" wrapText="1"/>
    </xf>
    <xf numFmtId="0" fontId="35" fillId="0" borderId="17" xfId="0" applyFont="1" applyFill="1" applyBorder="1" applyAlignment="1">
      <alignment horizontal="left" vertical="top"/>
    </xf>
    <xf numFmtId="0" fontId="17" fillId="0" borderId="21" xfId="2601" applyNumberFormat="1" applyFont="1" applyFill="1" applyBorder="1" applyAlignment="1" applyProtection="1">
      <alignment horizontal="center" vertical="top" wrapText="1"/>
    </xf>
    <xf numFmtId="0" fontId="17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center" vertical="top" wrapText="1"/>
    </xf>
    <xf numFmtId="2" fontId="17" fillId="0" borderId="16" xfId="2601" applyNumberFormat="1" applyFont="1" applyFill="1" applyBorder="1" applyAlignment="1">
      <alignment horizontal="center" vertical="top"/>
    </xf>
    <xf numFmtId="0" fontId="17" fillId="0" borderId="16" xfId="2601" applyFont="1" applyFill="1" applyBorder="1" applyAlignment="1">
      <alignment horizontal="center" vertical="top"/>
    </xf>
    <xf numFmtId="0" fontId="17" fillId="0" borderId="16" xfId="2601" applyFont="1" applyFill="1" applyBorder="1" applyAlignment="1">
      <alignment horizontal="center" vertical="top" wrapText="1"/>
    </xf>
    <xf numFmtId="0" fontId="17" fillId="0" borderId="21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top" wrapText="1"/>
    </xf>
    <xf numFmtId="2" fontId="17" fillId="0" borderId="21" xfId="2601" applyNumberFormat="1" applyFont="1" applyFill="1" applyBorder="1" applyAlignment="1">
      <alignment horizontal="center" vertical="top"/>
    </xf>
    <xf numFmtId="0" fontId="17" fillId="0" borderId="21" xfId="2601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left" vertical="top" wrapText="1"/>
    </xf>
    <xf numFmtId="2" fontId="17" fillId="0" borderId="24" xfId="2601" applyNumberFormat="1" applyFont="1" applyFill="1" applyBorder="1" applyAlignment="1">
      <alignment horizontal="center" vertical="top"/>
    </xf>
    <xf numFmtId="0" fontId="17" fillId="0" borderId="24" xfId="2601" applyFont="1" applyFill="1" applyBorder="1" applyAlignment="1">
      <alignment horizontal="center" vertical="top"/>
    </xf>
    <xf numFmtId="0" fontId="17" fillId="0" borderId="24" xfId="2601" applyFont="1" applyFill="1" applyBorder="1" applyAlignment="1">
      <alignment horizontal="center" vertical="top" wrapText="1"/>
    </xf>
    <xf numFmtId="0" fontId="29" fillId="0" borderId="9" xfId="0" applyFont="1" applyFill="1" applyBorder="1" applyAlignment="1">
      <alignment horizontal="center" vertical="top"/>
    </xf>
    <xf numFmtId="2" fontId="29" fillId="0" borderId="9" xfId="0" applyNumberFormat="1" applyFont="1" applyFill="1" applyBorder="1" applyAlignment="1">
      <alignment horizontal="center" vertical="top"/>
    </xf>
    <xf numFmtId="0" fontId="17" fillId="2" borderId="0" xfId="2601" applyNumberFormat="1" applyFont="1" applyFill="1" applyBorder="1" applyAlignment="1" applyProtection="1">
      <alignment horizontal="center" vertical="top" wrapText="1"/>
    </xf>
    <xf numFmtId="0" fontId="17" fillId="2" borderId="0" xfId="2601" applyNumberFormat="1" applyFont="1" applyFill="1" applyBorder="1" applyAlignment="1" applyProtection="1">
      <alignment vertical="top" wrapText="1"/>
    </xf>
    <xf numFmtId="0" fontId="3" fillId="2" borderId="0" xfId="2601" applyNumberFormat="1" applyFont="1" applyFill="1" applyBorder="1" applyAlignment="1" applyProtection="1">
      <alignment horizontal="center" vertical="top"/>
    </xf>
    <xf numFmtId="0" fontId="16" fillId="2" borderId="0" xfId="2601" applyNumberFormat="1" applyFont="1" applyFill="1" applyBorder="1" applyAlignment="1" applyProtection="1">
      <alignment vertical="top"/>
    </xf>
    <xf numFmtId="0" fontId="16" fillId="2" borderId="0" xfId="2601" applyNumberFormat="1" applyFont="1" applyFill="1" applyBorder="1" applyAlignment="1" applyProtection="1">
      <alignment horizontal="center" vertical="top" wrapText="1"/>
    </xf>
    <xf numFmtId="0" fontId="3" fillId="2" borderId="0" xfId="2601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8" xfId="0" applyNumberFormat="1" applyFont="1" applyFill="1" applyBorder="1" applyAlignment="1" applyProtection="1">
      <alignment horizontal="center" vertical="center" wrapText="1"/>
    </xf>
    <xf numFmtId="49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>
      <alignment horizontal="center" vertical="top" wrapText="1"/>
    </xf>
    <xf numFmtId="0" fontId="25" fillId="0" borderId="1" xfId="7" applyFont="1" applyFill="1" applyBorder="1" applyAlignment="1">
      <alignment horizontal="left" vertical="center" wrapText="1"/>
    </xf>
    <xf numFmtId="0" fontId="16" fillId="2" borderId="3" xfId="8" applyNumberFormat="1" applyFont="1" applyFill="1" applyBorder="1" applyAlignment="1" applyProtection="1">
      <alignment horizontal="left" vertical="center" wrapText="1"/>
      <protection locked="0"/>
    </xf>
    <xf numFmtId="0" fontId="16" fillId="2" borderId="6" xfId="8" applyNumberFormat="1" applyFont="1" applyFill="1" applyBorder="1" applyAlignment="1" applyProtection="1">
      <alignment horizontal="left" vertical="center" wrapText="1"/>
      <protection locked="0"/>
    </xf>
    <xf numFmtId="0" fontId="16" fillId="2" borderId="4" xfId="8" applyNumberFormat="1" applyFont="1" applyFill="1" applyBorder="1" applyAlignment="1" applyProtection="1">
      <alignment horizontal="left" vertical="center" wrapText="1"/>
      <protection locked="0"/>
    </xf>
    <xf numFmtId="4" fontId="20" fillId="2" borderId="2" xfId="7" applyNumberFormat="1" applyFont="1" applyFill="1" applyBorder="1" applyAlignment="1">
      <alignment horizontal="center" vertical="center" wrapText="1"/>
    </xf>
    <xf numFmtId="4" fontId="20" fillId="2" borderId="9" xfId="7" applyNumberFormat="1" applyFont="1" applyFill="1" applyBorder="1" applyAlignment="1">
      <alignment horizontal="center" vertical="center" wrapText="1"/>
    </xf>
    <xf numFmtId="0" fontId="25" fillId="0" borderId="3" xfId="7" applyFont="1" applyBorder="1" applyAlignment="1">
      <alignment horizontal="left"/>
    </xf>
    <xf numFmtId="0" fontId="25" fillId="0" borderId="6" xfId="7" applyFont="1" applyBorder="1" applyAlignment="1">
      <alignment horizontal="left"/>
    </xf>
    <xf numFmtId="0" fontId="25" fillId="0" borderId="4" xfId="7" applyFont="1" applyBorder="1" applyAlignment="1">
      <alignment horizontal="left"/>
    </xf>
    <xf numFmtId="0" fontId="13" fillId="0" borderId="2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13" fillId="0" borderId="9" xfId="7" applyFont="1" applyFill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4" fontId="13" fillId="0" borderId="2" xfId="7" applyNumberFormat="1" applyFont="1" applyBorder="1" applyAlignment="1">
      <alignment horizontal="center" vertical="center" wrapText="1"/>
    </xf>
    <xf numFmtId="4" fontId="13" fillId="0" borderId="8" xfId="7" applyNumberFormat="1" applyFont="1" applyBorder="1" applyAlignment="1">
      <alignment horizontal="center" vertical="center" wrapText="1"/>
    </xf>
    <xf numFmtId="4" fontId="13" fillId="0" borderId="9" xfId="7" applyNumberFormat="1" applyFont="1" applyBorder="1" applyAlignment="1">
      <alignment horizontal="center" vertical="center" wrapText="1"/>
    </xf>
    <xf numFmtId="49" fontId="3" fillId="0" borderId="2" xfId="7" applyNumberFormat="1" applyFont="1" applyFill="1" applyBorder="1" applyAlignment="1" applyProtection="1">
      <alignment horizontal="center" vertical="center" wrapText="1"/>
    </xf>
    <xf numFmtId="49" fontId="3" fillId="0" borderId="8" xfId="7" applyNumberFormat="1" applyFont="1" applyFill="1" applyBorder="1" applyAlignment="1" applyProtection="1">
      <alignment horizontal="center" vertical="center" wrapText="1"/>
    </xf>
    <xf numFmtId="49" fontId="3" fillId="0" borderId="9" xfId="7" applyNumberFormat="1" applyFont="1" applyFill="1" applyBorder="1" applyAlignment="1" applyProtection="1">
      <alignment horizontal="center" vertical="center" wrapText="1"/>
    </xf>
    <xf numFmtId="0" fontId="20" fillId="0" borderId="2" xfId="7" applyFont="1" applyBorder="1" applyAlignment="1">
      <alignment horizontal="center"/>
    </xf>
    <xf numFmtId="0" fontId="20" fillId="0" borderId="8" xfId="7" applyFont="1" applyBorder="1" applyAlignment="1">
      <alignment horizontal="center"/>
    </xf>
    <xf numFmtId="0" fontId="20" fillId="0" borderId="9" xfId="7" applyFont="1" applyBorder="1" applyAlignment="1">
      <alignment horizontal="center"/>
    </xf>
  </cellXfs>
  <cellStyles count="2603">
    <cellStyle name="Normal 10" xfId="11"/>
    <cellStyle name="Normal 2" xfId="5"/>
    <cellStyle name="Normal 2 2" xfId="3"/>
    <cellStyle name="Normal 2 2 2" xfId="8"/>
    <cellStyle name="Normal 3" xfId="9"/>
    <cellStyle name="Normal 3 10" xfId="1"/>
    <cellStyle name="Normal 3 10 10" xfId="12"/>
    <cellStyle name="Normal 3 10 11" xfId="62"/>
    <cellStyle name="Normal 3 10 12" xfId="63"/>
    <cellStyle name="Normal 3 10 13" xfId="64"/>
    <cellStyle name="Normal 3 10 14" xfId="65"/>
    <cellStyle name="Normal 3 10 15" xfId="66"/>
    <cellStyle name="Normal 3 10 16" xfId="67"/>
    <cellStyle name="Normal 3 10 17" xfId="68"/>
    <cellStyle name="Normal 3 10 18" xfId="69"/>
    <cellStyle name="Normal 3 10 19" xfId="70"/>
    <cellStyle name="Normal 3 10 2" xfId="13"/>
    <cellStyle name="Normal 3 10 20" xfId="71"/>
    <cellStyle name="Normal 3 10 21" xfId="72"/>
    <cellStyle name="Normal 3 10 22" xfId="73"/>
    <cellStyle name="Normal 3 10 23" xfId="74"/>
    <cellStyle name="Normal 3 10 24" xfId="75"/>
    <cellStyle name="Normal 3 10 25" xfId="76"/>
    <cellStyle name="Normal 3 10 26" xfId="77"/>
    <cellStyle name="Normal 3 10 27" xfId="78"/>
    <cellStyle name="Normal 3 10 28" xfId="79"/>
    <cellStyle name="Normal 3 10 29" xfId="80"/>
    <cellStyle name="Normal 3 10 3" xfId="81"/>
    <cellStyle name="Normal 3 10 30" xfId="82"/>
    <cellStyle name="Normal 3 10 31" xfId="83"/>
    <cellStyle name="Normal 3 10 32" xfId="84"/>
    <cellStyle name="Normal 3 10 33" xfId="85"/>
    <cellStyle name="Normal 3 10 34" xfId="86"/>
    <cellStyle name="Normal 3 10 35" xfId="87"/>
    <cellStyle name="Normal 3 10 36" xfId="88"/>
    <cellStyle name="Normal 3 10 37" xfId="89"/>
    <cellStyle name="Normal 3 10 38" xfId="90"/>
    <cellStyle name="Normal 3 10 39" xfId="91"/>
    <cellStyle name="Normal 3 10 4" xfId="92"/>
    <cellStyle name="Normal 3 10 40" xfId="93"/>
    <cellStyle name="Normal 3 10 41" xfId="94"/>
    <cellStyle name="Normal 3 10 42" xfId="95"/>
    <cellStyle name="Normal 3 10 43" xfId="96"/>
    <cellStyle name="Normal 3 10 44" xfId="97"/>
    <cellStyle name="Normal 3 10 45" xfId="98"/>
    <cellStyle name="Normal 3 10 46" xfId="99"/>
    <cellStyle name="Normal 3 10 47" xfId="100"/>
    <cellStyle name="Normal 3 10 48" xfId="101"/>
    <cellStyle name="Normal 3 10 49" xfId="102"/>
    <cellStyle name="Normal 3 10 5" xfId="103"/>
    <cellStyle name="Normal 3 10 50" xfId="104"/>
    <cellStyle name="Normal 3 10 51" xfId="105"/>
    <cellStyle name="Normal 3 10 52" xfId="106"/>
    <cellStyle name="Normal 3 10 53" xfId="107"/>
    <cellStyle name="Normal 3 10 54" xfId="108"/>
    <cellStyle name="Normal 3 10 55" xfId="109"/>
    <cellStyle name="Normal 3 10 56" xfId="110"/>
    <cellStyle name="Normal 3 10 57" xfId="111"/>
    <cellStyle name="Normal 3 10 58" xfId="112"/>
    <cellStyle name="Normal 3 10 59" xfId="113"/>
    <cellStyle name="Normal 3 10 6" xfId="114"/>
    <cellStyle name="Normal 3 10 60" xfId="115"/>
    <cellStyle name="Normal 3 10 61" xfId="116"/>
    <cellStyle name="Normal 3 10 62" xfId="117"/>
    <cellStyle name="Normal 3 10 63" xfId="118"/>
    <cellStyle name="Normal 3 10 7" xfId="119"/>
    <cellStyle name="Normal 3 10 8" xfId="120"/>
    <cellStyle name="Normal 3 10 9" xfId="121"/>
    <cellStyle name="Normal 3 100" xfId="122"/>
    <cellStyle name="Normal 3 101" xfId="123"/>
    <cellStyle name="Normal 3 102" xfId="124"/>
    <cellStyle name="Normal 3 103" xfId="125"/>
    <cellStyle name="Normal 3 11" xfId="14"/>
    <cellStyle name="Normal 3 11 10" xfId="126"/>
    <cellStyle name="Normal 3 11 11" xfId="127"/>
    <cellStyle name="Normal 3 11 12" xfId="128"/>
    <cellStyle name="Normal 3 11 13" xfId="129"/>
    <cellStyle name="Normal 3 11 14" xfId="130"/>
    <cellStyle name="Normal 3 11 15" xfId="131"/>
    <cellStyle name="Normal 3 11 16" xfId="132"/>
    <cellStyle name="Normal 3 11 17" xfId="133"/>
    <cellStyle name="Normal 3 11 18" xfId="134"/>
    <cellStyle name="Normal 3 11 19" xfId="135"/>
    <cellStyle name="Normal 3 11 2" xfId="136"/>
    <cellStyle name="Normal 3 11 20" xfId="137"/>
    <cellStyle name="Normal 3 11 21" xfId="138"/>
    <cellStyle name="Normal 3 11 22" xfId="139"/>
    <cellStyle name="Normal 3 11 23" xfId="140"/>
    <cellStyle name="Normal 3 11 24" xfId="141"/>
    <cellStyle name="Normal 3 11 25" xfId="142"/>
    <cellStyle name="Normal 3 11 26" xfId="143"/>
    <cellStyle name="Normal 3 11 27" xfId="144"/>
    <cellStyle name="Normal 3 11 28" xfId="145"/>
    <cellStyle name="Normal 3 11 29" xfId="146"/>
    <cellStyle name="Normal 3 11 3" xfId="147"/>
    <cellStyle name="Normal 3 11 30" xfId="148"/>
    <cellStyle name="Normal 3 11 31" xfId="149"/>
    <cellStyle name="Normal 3 11 32" xfId="150"/>
    <cellStyle name="Normal 3 11 33" xfId="151"/>
    <cellStyle name="Normal 3 11 34" xfId="152"/>
    <cellStyle name="Normal 3 11 35" xfId="153"/>
    <cellStyle name="Normal 3 11 36" xfId="154"/>
    <cellStyle name="Normal 3 11 37" xfId="155"/>
    <cellStyle name="Normal 3 11 38" xfId="156"/>
    <cellStyle name="Normal 3 11 39" xfId="157"/>
    <cellStyle name="Normal 3 11 4" xfId="158"/>
    <cellStyle name="Normal 3 11 40" xfId="159"/>
    <cellStyle name="Normal 3 11 41" xfId="160"/>
    <cellStyle name="Normal 3 11 42" xfId="161"/>
    <cellStyle name="Normal 3 11 43" xfId="162"/>
    <cellStyle name="Normal 3 11 44" xfId="163"/>
    <cellStyle name="Normal 3 11 45" xfId="164"/>
    <cellStyle name="Normal 3 11 46" xfId="165"/>
    <cellStyle name="Normal 3 11 47" xfId="166"/>
    <cellStyle name="Normal 3 11 48" xfId="167"/>
    <cellStyle name="Normal 3 11 49" xfId="168"/>
    <cellStyle name="Normal 3 11 5" xfId="169"/>
    <cellStyle name="Normal 3 11 50" xfId="170"/>
    <cellStyle name="Normal 3 11 51" xfId="171"/>
    <cellStyle name="Normal 3 11 52" xfId="172"/>
    <cellStyle name="Normal 3 11 53" xfId="173"/>
    <cellStyle name="Normal 3 11 54" xfId="174"/>
    <cellStyle name="Normal 3 11 55" xfId="175"/>
    <cellStyle name="Normal 3 11 56" xfId="176"/>
    <cellStyle name="Normal 3 11 57" xfId="177"/>
    <cellStyle name="Normal 3 11 58" xfId="178"/>
    <cellStyle name="Normal 3 11 59" xfId="179"/>
    <cellStyle name="Normal 3 11 6" xfId="180"/>
    <cellStyle name="Normal 3 11 60" xfId="181"/>
    <cellStyle name="Normal 3 11 61" xfId="182"/>
    <cellStyle name="Normal 3 11 62" xfId="183"/>
    <cellStyle name="Normal 3 11 63" xfId="184"/>
    <cellStyle name="Normal 3 11 7" xfId="185"/>
    <cellStyle name="Normal 3 11 8" xfId="186"/>
    <cellStyle name="Normal 3 11 9" xfId="187"/>
    <cellStyle name="Normal 3 12" xfId="15"/>
    <cellStyle name="Normal 3 12 10" xfId="188"/>
    <cellStyle name="Normal 3 12 11" xfId="189"/>
    <cellStyle name="Normal 3 12 12" xfId="190"/>
    <cellStyle name="Normal 3 12 13" xfId="191"/>
    <cellStyle name="Normal 3 12 14" xfId="192"/>
    <cellStyle name="Normal 3 12 15" xfId="193"/>
    <cellStyle name="Normal 3 12 16" xfId="194"/>
    <cellStyle name="Normal 3 12 17" xfId="195"/>
    <cellStyle name="Normal 3 12 18" xfId="196"/>
    <cellStyle name="Normal 3 12 19" xfId="197"/>
    <cellStyle name="Normal 3 12 2" xfId="198"/>
    <cellStyle name="Normal 3 12 20" xfId="199"/>
    <cellStyle name="Normal 3 12 21" xfId="200"/>
    <cellStyle name="Normal 3 12 22" xfId="201"/>
    <cellStyle name="Normal 3 12 23" xfId="202"/>
    <cellStyle name="Normal 3 12 24" xfId="203"/>
    <cellStyle name="Normal 3 12 25" xfId="204"/>
    <cellStyle name="Normal 3 12 26" xfId="205"/>
    <cellStyle name="Normal 3 12 27" xfId="206"/>
    <cellStyle name="Normal 3 12 28" xfId="207"/>
    <cellStyle name="Normal 3 12 29" xfId="208"/>
    <cellStyle name="Normal 3 12 3" xfId="209"/>
    <cellStyle name="Normal 3 12 30" xfId="210"/>
    <cellStyle name="Normal 3 12 31" xfId="211"/>
    <cellStyle name="Normal 3 12 32" xfId="212"/>
    <cellStyle name="Normal 3 12 33" xfId="213"/>
    <cellStyle name="Normal 3 12 34" xfId="214"/>
    <cellStyle name="Normal 3 12 35" xfId="215"/>
    <cellStyle name="Normal 3 12 36" xfId="216"/>
    <cellStyle name="Normal 3 12 37" xfId="217"/>
    <cellStyle name="Normal 3 12 38" xfId="218"/>
    <cellStyle name="Normal 3 12 39" xfId="219"/>
    <cellStyle name="Normal 3 12 4" xfId="220"/>
    <cellStyle name="Normal 3 12 40" xfId="221"/>
    <cellStyle name="Normal 3 12 41" xfId="222"/>
    <cellStyle name="Normal 3 12 42" xfId="223"/>
    <cellStyle name="Normal 3 12 43" xfId="224"/>
    <cellStyle name="Normal 3 12 44" xfId="225"/>
    <cellStyle name="Normal 3 12 45" xfId="226"/>
    <cellStyle name="Normal 3 12 46" xfId="227"/>
    <cellStyle name="Normal 3 12 47" xfId="228"/>
    <cellStyle name="Normal 3 12 48" xfId="229"/>
    <cellStyle name="Normal 3 12 49" xfId="230"/>
    <cellStyle name="Normal 3 12 5" xfId="231"/>
    <cellStyle name="Normal 3 12 50" xfId="232"/>
    <cellStyle name="Normal 3 12 51" xfId="233"/>
    <cellStyle name="Normal 3 12 52" xfId="234"/>
    <cellStyle name="Normal 3 12 53" xfId="235"/>
    <cellStyle name="Normal 3 12 54" xfId="236"/>
    <cellStyle name="Normal 3 12 55" xfId="237"/>
    <cellStyle name="Normal 3 12 56" xfId="238"/>
    <cellStyle name="Normal 3 12 57" xfId="239"/>
    <cellStyle name="Normal 3 12 58" xfId="240"/>
    <cellStyle name="Normal 3 12 59" xfId="241"/>
    <cellStyle name="Normal 3 12 6" xfId="242"/>
    <cellStyle name="Normal 3 12 60" xfId="243"/>
    <cellStyle name="Normal 3 12 61" xfId="244"/>
    <cellStyle name="Normal 3 12 62" xfId="245"/>
    <cellStyle name="Normal 3 12 63" xfId="246"/>
    <cellStyle name="Normal 3 12 7" xfId="247"/>
    <cellStyle name="Normal 3 12 8" xfId="248"/>
    <cellStyle name="Normal 3 12 9" xfId="249"/>
    <cellStyle name="Normal 3 13" xfId="16"/>
    <cellStyle name="Normal 3 13 10" xfId="250"/>
    <cellStyle name="Normal 3 13 11" xfId="251"/>
    <cellStyle name="Normal 3 13 12" xfId="252"/>
    <cellStyle name="Normal 3 13 13" xfId="253"/>
    <cellStyle name="Normal 3 13 14" xfId="254"/>
    <cellStyle name="Normal 3 13 15" xfId="255"/>
    <cellStyle name="Normal 3 13 16" xfId="256"/>
    <cellStyle name="Normal 3 13 17" xfId="257"/>
    <cellStyle name="Normal 3 13 18" xfId="258"/>
    <cellStyle name="Normal 3 13 19" xfId="259"/>
    <cellStyle name="Normal 3 13 2" xfId="260"/>
    <cellStyle name="Normal 3 13 20" xfId="261"/>
    <cellStyle name="Normal 3 13 21" xfId="262"/>
    <cellStyle name="Normal 3 13 22" xfId="263"/>
    <cellStyle name="Normal 3 13 23" xfId="264"/>
    <cellStyle name="Normal 3 13 24" xfId="265"/>
    <cellStyle name="Normal 3 13 25" xfId="266"/>
    <cellStyle name="Normal 3 13 26" xfId="267"/>
    <cellStyle name="Normal 3 13 27" xfId="268"/>
    <cellStyle name="Normal 3 13 28" xfId="269"/>
    <cellStyle name="Normal 3 13 29" xfId="270"/>
    <cellStyle name="Normal 3 13 3" xfId="271"/>
    <cellStyle name="Normal 3 13 30" xfId="272"/>
    <cellStyle name="Normal 3 13 31" xfId="273"/>
    <cellStyle name="Normal 3 13 32" xfId="274"/>
    <cellStyle name="Normal 3 13 33" xfId="275"/>
    <cellStyle name="Normal 3 13 34" xfId="276"/>
    <cellStyle name="Normal 3 13 35" xfId="277"/>
    <cellStyle name="Normal 3 13 36" xfId="278"/>
    <cellStyle name="Normal 3 13 37" xfId="279"/>
    <cellStyle name="Normal 3 13 38" xfId="280"/>
    <cellStyle name="Normal 3 13 39" xfId="281"/>
    <cellStyle name="Normal 3 13 4" xfId="282"/>
    <cellStyle name="Normal 3 13 40" xfId="283"/>
    <cellStyle name="Normal 3 13 41" xfId="284"/>
    <cellStyle name="Normal 3 13 42" xfId="285"/>
    <cellStyle name="Normal 3 13 43" xfId="286"/>
    <cellStyle name="Normal 3 13 44" xfId="287"/>
    <cellStyle name="Normal 3 13 45" xfId="288"/>
    <cellStyle name="Normal 3 13 46" xfId="289"/>
    <cellStyle name="Normal 3 13 47" xfId="290"/>
    <cellStyle name="Normal 3 13 48" xfId="291"/>
    <cellStyle name="Normal 3 13 49" xfId="292"/>
    <cellStyle name="Normal 3 13 5" xfId="293"/>
    <cellStyle name="Normal 3 13 50" xfId="294"/>
    <cellStyle name="Normal 3 13 51" xfId="295"/>
    <cellStyle name="Normal 3 13 52" xfId="296"/>
    <cellStyle name="Normal 3 13 53" xfId="297"/>
    <cellStyle name="Normal 3 13 54" xfId="298"/>
    <cellStyle name="Normal 3 13 55" xfId="299"/>
    <cellStyle name="Normal 3 13 56" xfId="300"/>
    <cellStyle name="Normal 3 13 57" xfId="301"/>
    <cellStyle name="Normal 3 13 58" xfId="302"/>
    <cellStyle name="Normal 3 13 59" xfId="303"/>
    <cellStyle name="Normal 3 13 6" xfId="304"/>
    <cellStyle name="Normal 3 13 60" xfId="305"/>
    <cellStyle name="Normal 3 13 61" xfId="306"/>
    <cellStyle name="Normal 3 13 62" xfId="307"/>
    <cellStyle name="Normal 3 13 63" xfId="308"/>
    <cellStyle name="Normal 3 13 7" xfId="309"/>
    <cellStyle name="Normal 3 13 8" xfId="310"/>
    <cellStyle name="Normal 3 13 9" xfId="311"/>
    <cellStyle name="Normal 3 14" xfId="17"/>
    <cellStyle name="Normal 3 14 10" xfId="312"/>
    <cellStyle name="Normal 3 14 11" xfId="313"/>
    <cellStyle name="Normal 3 14 12" xfId="314"/>
    <cellStyle name="Normal 3 14 13" xfId="315"/>
    <cellStyle name="Normal 3 14 14" xfId="316"/>
    <cellStyle name="Normal 3 14 15" xfId="317"/>
    <cellStyle name="Normal 3 14 16" xfId="318"/>
    <cellStyle name="Normal 3 14 17" xfId="319"/>
    <cellStyle name="Normal 3 14 18" xfId="320"/>
    <cellStyle name="Normal 3 14 19" xfId="321"/>
    <cellStyle name="Normal 3 14 2" xfId="322"/>
    <cellStyle name="Normal 3 14 20" xfId="323"/>
    <cellStyle name="Normal 3 14 21" xfId="324"/>
    <cellStyle name="Normal 3 14 22" xfId="325"/>
    <cellStyle name="Normal 3 14 23" xfId="326"/>
    <cellStyle name="Normal 3 14 24" xfId="327"/>
    <cellStyle name="Normal 3 14 25" xfId="328"/>
    <cellStyle name="Normal 3 14 26" xfId="329"/>
    <cellStyle name="Normal 3 14 27" xfId="330"/>
    <cellStyle name="Normal 3 14 28" xfId="331"/>
    <cellStyle name="Normal 3 14 29" xfId="332"/>
    <cellStyle name="Normal 3 14 3" xfId="333"/>
    <cellStyle name="Normal 3 14 30" xfId="334"/>
    <cellStyle name="Normal 3 14 31" xfId="335"/>
    <cellStyle name="Normal 3 14 32" xfId="336"/>
    <cellStyle name="Normal 3 14 33" xfId="337"/>
    <cellStyle name="Normal 3 14 34" xfId="338"/>
    <cellStyle name="Normal 3 14 35" xfId="339"/>
    <cellStyle name="Normal 3 14 36" xfId="340"/>
    <cellStyle name="Normal 3 14 37" xfId="341"/>
    <cellStyle name="Normal 3 14 38" xfId="342"/>
    <cellStyle name="Normal 3 14 39" xfId="343"/>
    <cellStyle name="Normal 3 14 4" xfId="344"/>
    <cellStyle name="Normal 3 14 40" xfId="345"/>
    <cellStyle name="Normal 3 14 41" xfId="346"/>
    <cellStyle name="Normal 3 14 42" xfId="347"/>
    <cellStyle name="Normal 3 14 43" xfId="348"/>
    <cellStyle name="Normal 3 14 44" xfId="349"/>
    <cellStyle name="Normal 3 14 45" xfId="350"/>
    <cellStyle name="Normal 3 14 46" xfId="351"/>
    <cellStyle name="Normal 3 14 47" xfId="352"/>
    <cellStyle name="Normal 3 14 48" xfId="353"/>
    <cellStyle name="Normal 3 14 49" xfId="354"/>
    <cellStyle name="Normal 3 14 5" xfId="355"/>
    <cellStyle name="Normal 3 14 50" xfId="356"/>
    <cellStyle name="Normal 3 14 51" xfId="357"/>
    <cellStyle name="Normal 3 14 52" xfId="358"/>
    <cellStyle name="Normal 3 14 53" xfId="359"/>
    <cellStyle name="Normal 3 14 54" xfId="360"/>
    <cellStyle name="Normal 3 14 55" xfId="361"/>
    <cellStyle name="Normal 3 14 56" xfId="362"/>
    <cellStyle name="Normal 3 14 57" xfId="363"/>
    <cellStyle name="Normal 3 14 58" xfId="364"/>
    <cellStyle name="Normal 3 14 59" xfId="365"/>
    <cellStyle name="Normal 3 14 6" xfId="366"/>
    <cellStyle name="Normal 3 14 60" xfId="367"/>
    <cellStyle name="Normal 3 14 61" xfId="368"/>
    <cellStyle name="Normal 3 14 62" xfId="369"/>
    <cellStyle name="Normal 3 14 63" xfId="370"/>
    <cellStyle name="Normal 3 14 7" xfId="371"/>
    <cellStyle name="Normal 3 14 8" xfId="372"/>
    <cellStyle name="Normal 3 14 9" xfId="373"/>
    <cellStyle name="Normal 3 15" xfId="18"/>
    <cellStyle name="Normal 3 15 10" xfId="374"/>
    <cellStyle name="Normal 3 15 11" xfId="375"/>
    <cellStyle name="Normal 3 15 12" xfId="376"/>
    <cellStyle name="Normal 3 15 13" xfId="377"/>
    <cellStyle name="Normal 3 15 14" xfId="378"/>
    <cellStyle name="Normal 3 15 15" xfId="379"/>
    <cellStyle name="Normal 3 15 16" xfId="380"/>
    <cellStyle name="Normal 3 15 17" xfId="381"/>
    <cellStyle name="Normal 3 15 18" xfId="382"/>
    <cellStyle name="Normal 3 15 19" xfId="383"/>
    <cellStyle name="Normal 3 15 2" xfId="384"/>
    <cellStyle name="Normal 3 15 20" xfId="385"/>
    <cellStyle name="Normal 3 15 21" xfId="386"/>
    <cellStyle name="Normal 3 15 22" xfId="387"/>
    <cellStyle name="Normal 3 15 23" xfId="388"/>
    <cellStyle name="Normal 3 15 24" xfId="389"/>
    <cellStyle name="Normal 3 15 25" xfId="390"/>
    <cellStyle name="Normal 3 15 26" xfId="391"/>
    <cellStyle name="Normal 3 15 27" xfId="392"/>
    <cellStyle name="Normal 3 15 28" xfId="393"/>
    <cellStyle name="Normal 3 15 29" xfId="394"/>
    <cellStyle name="Normal 3 15 3" xfId="395"/>
    <cellStyle name="Normal 3 15 30" xfId="396"/>
    <cellStyle name="Normal 3 15 31" xfId="397"/>
    <cellStyle name="Normal 3 15 32" xfId="398"/>
    <cellStyle name="Normal 3 15 33" xfId="399"/>
    <cellStyle name="Normal 3 15 34" xfId="400"/>
    <cellStyle name="Normal 3 15 35" xfId="401"/>
    <cellStyle name="Normal 3 15 36" xfId="402"/>
    <cellStyle name="Normal 3 15 37" xfId="403"/>
    <cellStyle name="Normal 3 15 38" xfId="404"/>
    <cellStyle name="Normal 3 15 39" xfId="405"/>
    <cellStyle name="Normal 3 15 4" xfId="406"/>
    <cellStyle name="Normal 3 15 40" xfId="407"/>
    <cellStyle name="Normal 3 15 41" xfId="408"/>
    <cellStyle name="Normal 3 15 42" xfId="409"/>
    <cellStyle name="Normal 3 15 43" xfId="410"/>
    <cellStyle name="Normal 3 15 44" xfId="411"/>
    <cellStyle name="Normal 3 15 45" xfId="412"/>
    <cellStyle name="Normal 3 15 46" xfId="413"/>
    <cellStyle name="Normal 3 15 47" xfId="414"/>
    <cellStyle name="Normal 3 15 48" xfId="415"/>
    <cellStyle name="Normal 3 15 49" xfId="416"/>
    <cellStyle name="Normal 3 15 5" xfId="417"/>
    <cellStyle name="Normal 3 15 50" xfId="418"/>
    <cellStyle name="Normal 3 15 51" xfId="419"/>
    <cellStyle name="Normal 3 15 52" xfId="420"/>
    <cellStyle name="Normal 3 15 53" xfId="421"/>
    <cellStyle name="Normal 3 15 54" xfId="422"/>
    <cellStyle name="Normal 3 15 55" xfId="423"/>
    <cellStyle name="Normal 3 15 56" xfId="424"/>
    <cellStyle name="Normal 3 15 57" xfId="425"/>
    <cellStyle name="Normal 3 15 58" xfId="426"/>
    <cellStyle name="Normal 3 15 59" xfId="427"/>
    <cellStyle name="Normal 3 15 6" xfId="428"/>
    <cellStyle name="Normal 3 15 60" xfId="429"/>
    <cellStyle name="Normal 3 15 61" xfId="430"/>
    <cellStyle name="Normal 3 15 62" xfId="431"/>
    <cellStyle name="Normal 3 15 63" xfId="432"/>
    <cellStyle name="Normal 3 15 7" xfId="433"/>
    <cellStyle name="Normal 3 15 8" xfId="434"/>
    <cellStyle name="Normal 3 15 9" xfId="435"/>
    <cellStyle name="Normal 3 16" xfId="19"/>
    <cellStyle name="Normal 3 16 10" xfId="436"/>
    <cellStyle name="Normal 3 16 11" xfId="437"/>
    <cellStyle name="Normal 3 16 12" xfId="438"/>
    <cellStyle name="Normal 3 16 13" xfId="439"/>
    <cellStyle name="Normal 3 16 14" xfId="440"/>
    <cellStyle name="Normal 3 16 15" xfId="441"/>
    <cellStyle name="Normal 3 16 16" xfId="442"/>
    <cellStyle name="Normal 3 16 17" xfId="443"/>
    <cellStyle name="Normal 3 16 18" xfId="444"/>
    <cellStyle name="Normal 3 16 19" xfId="445"/>
    <cellStyle name="Normal 3 16 2" xfId="446"/>
    <cellStyle name="Normal 3 16 20" xfId="447"/>
    <cellStyle name="Normal 3 16 21" xfId="448"/>
    <cellStyle name="Normal 3 16 22" xfId="449"/>
    <cellStyle name="Normal 3 16 23" xfId="450"/>
    <cellStyle name="Normal 3 16 24" xfId="451"/>
    <cellStyle name="Normal 3 16 25" xfId="452"/>
    <cellStyle name="Normal 3 16 26" xfId="453"/>
    <cellStyle name="Normal 3 16 27" xfId="454"/>
    <cellStyle name="Normal 3 16 28" xfId="455"/>
    <cellStyle name="Normal 3 16 29" xfId="456"/>
    <cellStyle name="Normal 3 16 3" xfId="457"/>
    <cellStyle name="Normal 3 16 30" xfId="458"/>
    <cellStyle name="Normal 3 16 31" xfId="459"/>
    <cellStyle name="Normal 3 16 32" xfId="460"/>
    <cellStyle name="Normal 3 16 33" xfId="461"/>
    <cellStyle name="Normal 3 16 34" xfId="462"/>
    <cellStyle name="Normal 3 16 35" xfId="463"/>
    <cellStyle name="Normal 3 16 36" xfId="464"/>
    <cellStyle name="Normal 3 16 37" xfId="465"/>
    <cellStyle name="Normal 3 16 38" xfId="466"/>
    <cellStyle name="Normal 3 16 39" xfId="467"/>
    <cellStyle name="Normal 3 16 4" xfId="468"/>
    <cellStyle name="Normal 3 16 40" xfId="469"/>
    <cellStyle name="Normal 3 16 41" xfId="470"/>
    <cellStyle name="Normal 3 16 42" xfId="471"/>
    <cellStyle name="Normal 3 16 43" xfId="472"/>
    <cellStyle name="Normal 3 16 44" xfId="473"/>
    <cellStyle name="Normal 3 16 45" xfId="474"/>
    <cellStyle name="Normal 3 16 46" xfId="475"/>
    <cellStyle name="Normal 3 16 47" xfId="476"/>
    <cellStyle name="Normal 3 16 48" xfId="477"/>
    <cellStyle name="Normal 3 16 49" xfId="478"/>
    <cellStyle name="Normal 3 16 5" xfId="479"/>
    <cellStyle name="Normal 3 16 50" xfId="480"/>
    <cellStyle name="Normal 3 16 51" xfId="481"/>
    <cellStyle name="Normal 3 16 52" xfId="482"/>
    <cellStyle name="Normal 3 16 53" xfId="483"/>
    <cellStyle name="Normal 3 16 54" xfId="484"/>
    <cellStyle name="Normal 3 16 55" xfId="485"/>
    <cellStyle name="Normal 3 16 56" xfId="486"/>
    <cellStyle name="Normal 3 16 57" xfId="487"/>
    <cellStyle name="Normal 3 16 58" xfId="488"/>
    <cellStyle name="Normal 3 16 59" xfId="489"/>
    <cellStyle name="Normal 3 16 6" xfId="490"/>
    <cellStyle name="Normal 3 16 60" xfId="491"/>
    <cellStyle name="Normal 3 16 61" xfId="492"/>
    <cellStyle name="Normal 3 16 62" xfId="493"/>
    <cellStyle name="Normal 3 16 63" xfId="494"/>
    <cellStyle name="Normal 3 16 7" xfId="495"/>
    <cellStyle name="Normal 3 16 8" xfId="496"/>
    <cellStyle name="Normal 3 16 9" xfId="497"/>
    <cellStyle name="Normal 3 17" xfId="20"/>
    <cellStyle name="Normal 3 17 10" xfId="498"/>
    <cellStyle name="Normal 3 17 11" xfId="499"/>
    <cellStyle name="Normal 3 17 12" xfId="500"/>
    <cellStyle name="Normal 3 17 13" xfId="501"/>
    <cellStyle name="Normal 3 17 14" xfId="502"/>
    <cellStyle name="Normal 3 17 15" xfId="503"/>
    <cellStyle name="Normal 3 17 16" xfId="504"/>
    <cellStyle name="Normal 3 17 17" xfId="505"/>
    <cellStyle name="Normal 3 17 18" xfId="506"/>
    <cellStyle name="Normal 3 17 19" xfId="507"/>
    <cellStyle name="Normal 3 17 2" xfId="508"/>
    <cellStyle name="Normal 3 17 20" xfId="509"/>
    <cellStyle name="Normal 3 17 21" xfId="510"/>
    <cellStyle name="Normal 3 17 22" xfId="511"/>
    <cellStyle name="Normal 3 17 23" xfId="512"/>
    <cellStyle name="Normal 3 17 24" xfId="513"/>
    <cellStyle name="Normal 3 17 25" xfId="514"/>
    <cellStyle name="Normal 3 17 26" xfId="515"/>
    <cellStyle name="Normal 3 17 27" xfId="516"/>
    <cellStyle name="Normal 3 17 28" xfId="517"/>
    <cellStyle name="Normal 3 17 29" xfId="518"/>
    <cellStyle name="Normal 3 17 3" xfId="519"/>
    <cellStyle name="Normal 3 17 30" xfId="520"/>
    <cellStyle name="Normal 3 17 31" xfId="521"/>
    <cellStyle name="Normal 3 17 32" xfId="522"/>
    <cellStyle name="Normal 3 17 33" xfId="523"/>
    <cellStyle name="Normal 3 17 34" xfId="524"/>
    <cellStyle name="Normal 3 17 35" xfId="525"/>
    <cellStyle name="Normal 3 17 36" xfId="526"/>
    <cellStyle name="Normal 3 17 37" xfId="527"/>
    <cellStyle name="Normal 3 17 38" xfId="528"/>
    <cellStyle name="Normal 3 17 39" xfId="529"/>
    <cellStyle name="Normal 3 17 4" xfId="530"/>
    <cellStyle name="Normal 3 17 40" xfId="531"/>
    <cellStyle name="Normal 3 17 41" xfId="532"/>
    <cellStyle name="Normal 3 17 42" xfId="533"/>
    <cellStyle name="Normal 3 17 43" xfId="534"/>
    <cellStyle name="Normal 3 17 44" xfId="535"/>
    <cellStyle name="Normal 3 17 45" xfId="536"/>
    <cellStyle name="Normal 3 17 46" xfId="537"/>
    <cellStyle name="Normal 3 17 47" xfId="538"/>
    <cellStyle name="Normal 3 17 48" xfId="539"/>
    <cellStyle name="Normal 3 17 49" xfId="540"/>
    <cellStyle name="Normal 3 17 5" xfId="541"/>
    <cellStyle name="Normal 3 17 50" xfId="542"/>
    <cellStyle name="Normal 3 17 51" xfId="543"/>
    <cellStyle name="Normal 3 17 52" xfId="544"/>
    <cellStyle name="Normal 3 17 53" xfId="545"/>
    <cellStyle name="Normal 3 17 54" xfId="546"/>
    <cellStyle name="Normal 3 17 55" xfId="547"/>
    <cellStyle name="Normal 3 17 56" xfId="548"/>
    <cellStyle name="Normal 3 17 57" xfId="549"/>
    <cellStyle name="Normal 3 17 58" xfId="550"/>
    <cellStyle name="Normal 3 17 59" xfId="551"/>
    <cellStyle name="Normal 3 17 6" xfId="552"/>
    <cellStyle name="Normal 3 17 60" xfId="553"/>
    <cellStyle name="Normal 3 17 61" xfId="554"/>
    <cellStyle name="Normal 3 17 62" xfId="555"/>
    <cellStyle name="Normal 3 17 63" xfId="556"/>
    <cellStyle name="Normal 3 17 7" xfId="557"/>
    <cellStyle name="Normal 3 17 8" xfId="558"/>
    <cellStyle name="Normal 3 17 9" xfId="559"/>
    <cellStyle name="Normal 3 18" xfId="21"/>
    <cellStyle name="Normal 3 18 10" xfId="560"/>
    <cellStyle name="Normal 3 18 11" xfId="561"/>
    <cellStyle name="Normal 3 18 12" xfId="562"/>
    <cellStyle name="Normal 3 18 13" xfId="563"/>
    <cellStyle name="Normal 3 18 14" xfId="564"/>
    <cellStyle name="Normal 3 18 15" xfId="565"/>
    <cellStyle name="Normal 3 18 16" xfId="566"/>
    <cellStyle name="Normal 3 18 17" xfId="567"/>
    <cellStyle name="Normal 3 18 18" xfId="568"/>
    <cellStyle name="Normal 3 18 19" xfId="569"/>
    <cellStyle name="Normal 3 18 2" xfId="570"/>
    <cellStyle name="Normal 3 18 20" xfId="571"/>
    <cellStyle name="Normal 3 18 21" xfId="572"/>
    <cellStyle name="Normal 3 18 22" xfId="573"/>
    <cellStyle name="Normal 3 18 23" xfId="574"/>
    <cellStyle name="Normal 3 18 24" xfId="575"/>
    <cellStyle name="Normal 3 18 25" xfId="576"/>
    <cellStyle name="Normal 3 18 26" xfId="577"/>
    <cellStyle name="Normal 3 18 27" xfId="578"/>
    <cellStyle name="Normal 3 18 28" xfId="579"/>
    <cellStyle name="Normal 3 18 29" xfId="580"/>
    <cellStyle name="Normal 3 18 3" xfId="581"/>
    <cellStyle name="Normal 3 18 30" xfId="582"/>
    <cellStyle name="Normal 3 18 31" xfId="583"/>
    <cellStyle name="Normal 3 18 32" xfId="584"/>
    <cellStyle name="Normal 3 18 33" xfId="585"/>
    <cellStyle name="Normal 3 18 34" xfId="586"/>
    <cellStyle name="Normal 3 18 35" xfId="587"/>
    <cellStyle name="Normal 3 18 36" xfId="588"/>
    <cellStyle name="Normal 3 18 37" xfId="589"/>
    <cellStyle name="Normal 3 18 38" xfId="590"/>
    <cellStyle name="Normal 3 18 39" xfId="591"/>
    <cellStyle name="Normal 3 18 4" xfId="592"/>
    <cellStyle name="Normal 3 18 40" xfId="593"/>
    <cellStyle name="Normal 3 18 41" xfId="594"/>
    <cellStyle name="Normal 3 18 42" xfId="595"/>
    <cellStyle name="Normal 3 18 43" xfId="596"/>
    <cellStyle name="Normal 3 18 44" xfId="597"/>
    <cellStyle name="Normal 3 18 45" xfId="598"/>
    <cellStyle name="Normal 3 18 46" xfId="599"/>
    <cellStyle name="Normal 3 18 47" xfId="600"/>
    <cellStyle name="Normal 3 18 48" xfId="601"/>
    <cellStyle name="Normal 3 18 49" xfId="602"/>
    <cellStyle name="Normal 3 18 5" xfId="603"/>
    <cellStyle name="Normal 3 18 50" xfId="604"/>
    <cellStyle name="Normal 3 18 51" xfId="605"/>
    <cellStyle name="Normal 3 18 52" xfId="606"/>
    <cellStyle name="Normal 3 18 53" xfId="607"/>
    <cellStyle name="Normal 3 18 54" xfId="608"/>
    <cellStyle name="Normal 3 18 55" xfId="609"/>
    <cellStyle name="Normal 3 18 56" xfId="610"/>
    <cellStyle name="Normal 3 18 57" xfId="611"/>
    <cellStyle name="Normal 3 18 58" xfId="612"/>
    <cellStyle name="Normal 3 18 59" xfId="613"/>
    <cellStyle name="Normal 3 18 6" xfId="614"/>
    <cellStyle name="Normal 3 18 60" xfId="615"/>
    <cellStyle name="Normal 3 18 61" xfId="616"/>
    <cellStyle name="Normal 3 18 62" xfId="617"/>
    <cellStyle name="Normal 3 18 63" xfId="618"/>
    <cellStyle name="Normal 3 18 7" xfId="619"/>
    <cellStyle name="Normal 3 18 8" xfId="620"/>
    <cellStyle name="Normal 3 18 9" xfId="621"/>
    <cellStyle name="Normal 3 19" xfId="22"/>
    <cellStyle name="Normal 3 19 10" xfId="622"/>
    <cellStyle name="Normal 3 19 11" xfId="623"/>
    <cellStyle name="Normal 3 19 12" xfId="624"/>
    <cellStyle name="Normal 3 19 13" xfId="625"/>
    <cellStyle name="Normal 3 19 14" xfId="626"/>
    <cellStyle name="Normal 3 19 15" xfId="627"/>
    <cellStyle name="Normal 3 19 16" xfId="628"/>
    <cellStyle name="Normal 3 19 17" xfId="629"/>
    <cellStyle name="Normal 3 19 18" xfId="630"/>
    <cellStyle name="Normal 3 19 19" xfId="631"/>
    <cellStyle name="Normal 3 19 2" xfId="632"/>
    <cellStyle name="Normal 3 19 20" xfId="633"/>
    <cellStyle name="Normal 3 19 21" xfId="634"/>
    <cellStyle name="Normal 3 19 22" xfId="635"/>
    <cellStyle name="Normal 3 19 23" xfId="636"/>
    <cellStyle name="Normal 3 19 24" xfId="637"/>
    <cellStyle name="Normal 3 19 25" xfId="638"/>
    <cellStyle name="Normal 3 19 26" xfId="639"/>
    <cellStyle name="Normal 3 19 27" xfId="640"/>
    <cellStyle name="Normal 3 19 28" xfId="641"/>
    <cellStyle name="Normal 3 19 29" xfId="642"/>
    <cellStyle name="Normal 3 19 3" xfId="643"/>
    <cellStyle name="Normal 3 19 30" xfId="644"/>
    <cellStyle name="Normal 3 19 31" xfId="645"/>
    <cellStyle name="Normal 3 19 32" xfId="646"/>
    <cellStyle name="Normal 3 19 33" xfId="647"/>
    <cellStyle name="Normal 3 19 34" xfId="648"/>
    <cellStyle name="Normal 3 19 35" xfId="649"/>
    <cellStyle name="Normal 3 19 36" xfId="650"/>
    <cellStyle name="Normal 3 19 37" xfId="651"/>
    <cellStyle name="Normal 3 19 38" xfId="652"/>
    <cellStyle name="Normal 3 19 39" xfId="653"/>
    <cellStyle name="Normal 3 19 4" xfId="654"/>
    <cellStyle name="Normal 3 19 40" xfId="655"/>
    <cellStyle name="Normal 3 19 41" xfId="656"/>
    <cellStyle name="Normal 3 19 42" xfId="657"/>
    <cellStyle name="Normal 3 19 43" xfId="658"/>
    <cellStyle name="Normal 3 19 44" xfId="659"/>
    <cellStyle name="Normal 3 19 45" xfId="660"/>
    <cellStyle name="Normal 3 19 46" xfId="661"/>
    <cellStyle name="Normal 3 19 47" xfId="662"/>
    <cellStyle name="Normal 3 19 48" xfId="663"/>
    <cellStyle name="Normal 3 19 49" xfId="664"/>
    <cellStyle name="Normal 3 19 5" xfId="665"/>
    <cellStyle name="Normal 3 19 50" xfId="666"/>
    <cellStyle name="Normal 3 19 51" xfId="667"/>
    <cellStyle name="Normal 3 19 52" xfId="668"/>
    <cellStyle name="Normal 3 19 53" xfId="669"/>
    <cellStyle name="Normal 3 19 54" xfId="670"/>
    <cellStyle name="Normal 3 19 55" xfId="671"/>
    <cellStyle name="Normal 3 19 56" xfId="672"/>
    <cellStyle name="Normal 3 19 57" xfId="673"/>
    <cellStyle name="Normal 3 19 58" xfId="674"/>
    <cellStyle name="Normal 3 19 59" xfId="675"/>
    <cellStyle name="Normal 3 19 6" xfId="676"/>
    <cellStyle name="Normal 3 19 60" xfId="677"/>
    <cellStyle name="Normal 3 19 61" xfId="678"/>
    <cellStyle name="Normal 3 19 62" xfId="679"/>
    <cellStyle name="Normal 3 19 63" xfId="680"/>
    <cellStyle name="Normal 3 19 7" xfId="681"/>
    <cellStyle name="Normal 3 19 8" xfId="682"/>
    <cellStyle name="Normal 3 19 9" xfId="683"/>
    <cellStyle name="Normal 3 2" xfId="23"/>
    <cellStyle name="Normal 3 2 10" xfId="684"/>
    <cellStyle name="Normal 3 2 11" xfId="685"/>
    <cellStyle name="Normal 3 2 12" xfId="686"/>
    <cellStyle name="Normal 3 2 13" xfId="687"/>
    <cellStyle name="Normal 3 2 14" xfId="688"/>
    <cellStyle name="Normal 3 2 15" xfId="689"/>
    <cellStyle name="Normal 3 2 16" xfId="690"/>
    <cellStyle name="Normal 3 2 17" xfId="691"/>
    <cellStyle name="Normal 3 2 18" xfId="692"/>
    <cellStyle name="Normal 3 2 19" xfId="693"/>
    <cellStyle name="Normal 3 2 2" xfId="694"/>
    <cellStyle name="Normal 3 2 20" xfId="695"/>
    <cellStyle name="Normal 3 2 21" xfId="696"/>
    <cellStyle name="Normal 3 2 22" xfId="697"/>
    <cellStyle name="Normal 3 2 23" xfId="698"/>
    <cellStyle name="Normal 3 2 24" xfId="699"/>
    <cellStyle name="Normal 3 2 25" xfId="700"/>
    <cellStyle name="Normal 3 2 26" xfId="701"/>
    <cellStyle name="Normal 3 2 27" xfId="702"/>
    <cellStyle name="Normal 3 2 28" xfId="703"/>
    <cellStyle name="Normal 3 2 29" xfId="704"/>
    <cellStyle name="Normal 3 2 3" xfId="705"/>
    <cellStyle name="Normal 3 2 30" xfId="706"/>
    <cellStyle name="Normal 3 2 31" xfId="707"/>
    <cellStyle name="Normal 3 2 32" xfId="708"/>
    <cellStyle name="Normal 3 2 33" xfId="709"/>
    <cellStyle name="Normal 3 2 34" xfId="710"/>
    <cellStyle name="Normal 3 2 35" xfId="711"/>
    <cellStyle name="Normal 3 2 36" xfId="712"/>
    <cellStyle name="Normal 3 2 37" xfId="713"/>
    <cellStyle name="Normal 3 2 38" xfId="714"/>
    <cellStyle name="Normal 3 2 39" xfId="715"/>
    <cellStyle name="Normal 3 2 4" xfId="716"/>
    <cellStyle name="Normal 3 2 40" xfId="717"/>
    <cellStyle name="Normal 3 2 41" xfId="718"/>
    <cellStyle name="Normal 3 2 42" xfId="719"/>
    <cellStyle name="Normal 3 2 43" xfId="720"/>
    <cellStyle name="Normal 3 2 44" xfId="721"/>
    <cellStyle name="Normal 3 2 45" xfId="722"/>
    <cellStyle name="Normal 3 2 46" xfId="723"/>
    <cellStyle name="Normal 3 2 47" xfId="724"/>
    <cellStyle name="Normal 3 2 48" xfId="725"/>
    <cellStyle name="Normal 3 2 49" xfId="726"/>
    <cellStyle name="Normal 3 2 5" xfId="727"/>
    <cellStyle name="Normal 3 2 50" xfId="728"/>
    <cellStyle name="Normal 3 2 51" xfId="729"/>
    <cellStyle name="Normal 3 2 52" xfId="730"/>
    <cellStyle name="Normal 3 2 53" xfId="731"/>
    <cellStyle name="Normal 3 2 54" xfId="732"/>
    <cellStyle name="Normal 3 2 55" xfId="733"/>
    <cellStyle name="Normal 3 2 56" xfId="734"/>
    <cellStyle name="Normal 3 2 57" xfId="735"/>
    <cellStyle name="Normal 3 2 58" xfId="736"/>
    <cellStyle name="Normal 3 2 59" xfId="737"/>
    <cellStyle name="Normal 3 2 6" xfId="738"/>
    <cellStyle name="Normal 3 2 60" xfId="739"/>
    <cellStyle name="Normal 3 2 61" xfId="740"/>
    <cellStyle name="Normal 3 2 62" xfId="741"/>
    <cellStyle name="Normal 3 2 63" xfId="742"/>
    <cellStyle name="Normal 3 2 7" xfId="743"/>
    <cellStyle name="Normal 3 2 8" xfId="744"/>
    <cellStyle name="Normal 3 2 9" xfId="745"/>
    <cellStyle name="Normal 3 20" xfId="24"/>
    <cellStyle name="Normal 3 20 10" xfId="746"/>
    <cellStyle name="Normal 3 20 11" xfId="747"/>
    <cellStyle name="Normal 3 20 12" xfId="748"/>
    <cellStyle name="Normal 3 20 13" xfId="749"/>
    <cellStyle name="Normal 3 20 14" xfId="750"/>
    <cellStyle name="Normal 3 20 15" xfId="751"/>
    <cellStyle name="Normal 3 20 16" xfId="752"/>
    <cellStyle name="Normal 3 20 17" xfId="753"/>
    <cellStyle name="Normal 3 20 18" xfId="754"/>
    <cellStyle name="Normal 3 20 19" xfId="755"/>
    <cellStyle name="Normal 3 20 2" xfId="756"/>
    <cellStyle name="Normal 3 20 20" xfId="757"/>
    <cellStyle name="Normal 3 20 21" xfId="758"/>
    <cellStyle name="Normal 3 20 22" xfId="759"/>
    <cellStyle name="Normal 3 20 23" xfId="760"/>
    <cellStyle name="Normal 3 20 24" xfId="761"/>
    <cellStyle name="Normal 3 20 25" xfId="762"/>
    <cellStyle name="Normal 3 20 26" xfId="763"/>
    <cellStyle name="Normal 3 20 27" xfId="764"/>
    <cellStyle name="Normal 3 20 28" xfId="765"/>
    <cellStyle name="Normal 3 20 29" xfId="766"/>
    <cellStyle name="Normal 3 20 3" xfId="767"/>
    <cellStyle name="Normal 3 20 30" xfId="768"/>
    <cellStyle name="Normal 3 20 31" xfId="769"/>
    <cellStyle name="Normal 3 20 32" xfId="770"/>
    <cellStyle name="Normal 3 20 33" xfId="771"/>
    <cellStyle name="Normal 3 20 34" xfId="772"/>
    <cellStyle name="Normal 3 20 35" xfId="773"/>
    <cellStyle name="Normal 3 20 36" xfId="774"/>
    <cellStyle name="Normal 3 20 37" xfId="775"/>
    <cellStyle name="Normal 3 20 38" xfId="776"/>
    <cellStyle name="Normal 3 20 39" xfId="777"/>
    <cellStyle name="Normal 3 20 4" xfId="778"/>
    <cellStyle name="Normal 3 20 40" xfId="779"/>
    <cellStyle name="Normal 3 20 41" xfId="780"/>
    <cellStyle name="Normal 3 20 42" xfId="781"/>
    <cellStyle name="Normal 3 20 43" xfId="782"/>
    <cellStyle name="Normal 3 20 44" xfId="783"/>
    <cellStyle name="Normal 3 20 45" xfId="784"/>
    <cellStyle name="Normal 3 20 46" xfId="785"/>
    <cellStyle name="Normal 3 20 47" xfId="786"/>
    <cellStyle name="Normal 3 20 48" xfId="787"/>
    <cellStyle name="Normal 3 20 49" xfId="788"/>
    <cellStyle name="Normal 3 20 5" xfId="789"/>
    <cellStyle name="Normal 3 20 50" xfId="790"/>
    <cellStyle name="Normal 3 20 51" xfId="791"/>
    <cellStyle name="Normal 3 20 52" xfId="792"/>
    <cellStyle name="Normal 3 20 53" xfId="793"/>
    <cellStyle name="Normal 3 20 54" xfId="794"/>
    <cellStyle name="Normal 3 20 55" xfId="795"/>
    <cellStyle name="Normal 3 20 56" xfId="796"/>
    <cellStyle name="Normal 3 20 57" xfId="797"/>
    <cellStyle name="Normal 3 20 58" xfId="798"/>
    <cellStyle name="Normal 3 20 59" xfId="799"/>
    <cellStyle name="Normal 3 20 6" xfId="800"/>
    <cellStyle name="Normal 3 20 60" xfId="801"/>
    <cellStyle name="Normal 3 20 61" xfId="802"/>
    <cellStyle name="Normal 3 20 62" xfId="803"/>
    <cellStyle name="Normal 3 20 63" xfId="804"/>
    <cellStyle name="Normal 3 20 7" xfId="805"/>
    <cellStyle name="Normal 3 20 8" xfId="806"/>
    <cellStyle name="Normal 3 20 9" xfId="807"/>
    <cellStyle name="Normal 3 21" xfId="25"/>
    <cellStyle name="Normal 3 21 10" xfId="808"/>
    <cellStyle name="Normal 3 21 11" xfId="809"/>
    <cellStyle name="Normal 3 21 12" xfId="810"/>
    <cellStyle name="Normal 3 21 13" xfId="811"/>
    <cellStyle name="Normal 3 21 14" xfId="812"/>
    <cellStyle name="Normal 3 21 15" xfId="813"/>
    <cellStyle name="Normal 3 21 16" xfId="814"/>
    <cellStyle name="Normal 3 21 17" xfId="815"/>
    <cellStyle name="Normal 3 21 18" xfId="816"/>
    <cellStyle name="Normal 3 21 19" xfId="817"/>
    <cellStyle name="Normal 3 21 2" xfId="818"/>
    <cellStyle name="Normal 3 21 20" xfId="819"/>
    <cellStyle name="Normal 3 21 21" xfId="820"/>
    <cellStyle name="Normal 3 21 22" xfId="821"/>
    <cellStyle name="Normal 3 21 23" xfId="822"/>
    <cellStyle name="Normal 3 21 24" xfId="823"/>
    <cellStyle name="Normal 3 21 25" xfId="824"/>
    <cellStyle name="Normal 3 21 26" xfId="825"/>
    <cellStyle name="Normal 3 21 27" xfId="826"/>
    <cellStyle name="Normal 3 21 28" xfId="827"/>
    <cellStyle name="Normal 3 21 29" xfId="828"/>
    <cellStyle name="Normal 3 21 3" xfId="829"/>
    <cellStyle name="Normal 3 21 30" xfId="830"/>
    <cellStyle name="Normal 3 21 31" xfId="831"/>
    <cellStyle name="Normal 3 21 32" xfId="832"/>
    <cellStyle name="Normal 3 21 33" xfId="833"/>
    <cellStyle name="Normal 3 21 34" xfId="834"/>
    <cellStyle name="Normal 3 21 35" xfId="835"/>
    <cellStyle name="Normal 3 21 36" xfId="836"/>
    <cellStyle name="Normal 3 21 37" xfId="837"/>
    <cellStyle name="Normal 3 21 38" xfId="838"/>
    <cellStyle name="Normal 3 21 39" xfId="839"/>
    <cellStyle name="Normal 3 21 4" xfId="840"/>
    <cellStyle name="Normal 3 21 40" xfId="841"/>
    <cellStyle name="Normal 3 21 41" xfId="842"/>
    <cellStyle name="Normal 3 21 42" xfId="843"/>
    <cellStyle name="Normal 3 21 43" xfId="844"/>
    <cellStyle name="Normal 3 21 44" xfId="845"/>
    <cellStyle name="Normal 3 21 45" xfId="846"/>
    <cellStyle name="Normal 3 21 46" xfId="847"/>
    <cellStyle name="Normal 3 21 47" xfId="848"/>
    <cellStyle name="Normal 3 21 48" xfId="849"/>
    <cellStyle name="Normal 3 21 49" xfId="850"/>
    <cellStyle name="Normal 3 21 5" xfId="851"/>
    <cellStyle name="Normal 3 21 50" xfId="852"/>
    <cellStyle name="Normal 3 21 51" xfId="853"/>
    <cellStyle name="Normal 3 21 52" xfId="854"/>
    <cellStyle name="Normal 3 21 53" xfId="855"/>
    <cellStyle name="Normal 3 21 54" xfId="856"/>
    <cellStyle name="Normal 3 21 55" xfId="857"/>
    <cellStyle name="Normal 3 21 56" xfId="858"/>
    <cellStyle name="Normal 3 21 57" xfId="859"/>
    <cellStyle name="Normal 3 21 58" xfId="860"/>
    <cellStyle name="Normal 3 21 59" xfId="861"/>
    <cellStyle name="Normal 3 21 6" xfId="862"/>
    <cellStyle name="Normal 3 21 60" xfId="863"/>
    <cellStyle name="Normal 3 21 61" xfId="864"/>
    <cellStyle name="Normal 3 21 62" xfId="865"/>
    <cellStyle name="Normal 3 21 63" xfId="866"/>
    <cellStyle name="Normal 3 21 7" xfId="867"/>
    <cellStyle name="Normal 3 21 8" xfId="868"/>
    <cellStyle name="Normal 3 21 9" xfId="869"/>
    <cellStyle name="Normal 3 22" xfId="26"/>
    <cellStyle name="Normal 3 22 10" xfId="870"/>
    <cellStyle name="Normal 3 22 11" xfId="871"/>
    <cellStyle name="Normal 3 22 12" xfId="872"/>
    <cellStyle name="Normal 3 22 13" xfId="873"/>
    <cellStyle name="Normal 3 22 14" xfId="874"/>
    <cellStyle name="Normal 3 22 15" xfId="875"/>
    <cellStyle name="Normal 3 22 16" xfId="876"/>
    <cellStyle name="Normal 3 22 17" xfId="877"/>
    <cellStyle name="Normal 3 22 18" xfId="878"/>
    <cellStyle name="Normal 3 22 19" xfId="879"/>
    <cellStyle name="Normal 3 22 2" xfId="880"/>
    <cellStyle name="Normal 3 22 20" xfId="881"/>
    <cellStyle name="Normal 3 22 21" xfId="882"/>
    <cellStyle name="Normal 3 22 22" xfId="883"/>
    <cellStyle name="Normal 3 22 23" xfId="884"/>
    <cellStyle name="Normal 3 22 24" xfId="885"/>
    <cellStyle name="Normal 3 22 25" xfId="886"/>
    <cellStyle name="Normal 3 22 26" xfId="887"/>
    <cellStyle name="Normal 3 22 27" xfId="888"/>
    <cellStyle name="Normal 3 22 28" xfId="889"/>
    <cellStyle name="Normal 3 22 29" xfId="890"/>
    <cellStyle name="Normal 3 22 3" xfId="891"/>
    <cellStyle name="Normal 3 22 30" xfId="892"/>
    <cellStyle name="Normal 3 22 31" xfId="893"/>
    <cellStyle name="Normal 3 22 32" xfId="894"/>
    <cellStyle name="Normal 3 22 33" xfId="895"/>
    <cellStyle name="Normal 3 22 34" xfId="896"/>
    <cellStyle name="Normal 3 22 35" xfId="897"/>
    <cellStyle name="Normal 3 22 36" xfId="898"/>
    <cellStyle name="Normal 3 22 37" xfId="899"/>
    <cellStyle name="Normal 3 22 38" xfId="900"/>
    <cellStyle name="Normal 3 22 39" xfId="901"/>
    <cellStyle name="Normal 3 22 4" xfId="902"/>
    <cellStyle name="Normal 3 22 40" xfId="903"/>
    <cellStyle name="Normal 3 22 41" xfId="904"/>
    <cellStyle name="Normal 3 22 42" xfId="905"/>
    <cellStyle name="Normal 3 22 43" xfId="906"/>
    <cellStyle name="Normal 3 22 44" xfId="907"/>
    <cellStyle name="Normal 3 22 45" xfId="908"/>
    <cellStyle name="Normal 3 22 46" xfId="909"/>
    <cellStyle name="Normal 3 22 47" xfId="910"/>
    <cellStyle name="Normal 3 22 48" xfId="911"/>
    <cellStyle name="Normal 3 22 49" xfId="912"/>
    <cellStyle name="Normal 3 22 5" xfId="913"/>
    <cellStyle name="Normal 3 22 50" xfId="914"/>
    <cellStyle name="Normal 3 22 51" xfId="915"/>
    <cellStyle name="Normal 3 22 52" xfId="916"/>
    <cellStyle name="Normal 3 22 53" xfId="917"/>
    <cellStyle name="Normal 3 22 54" xfId="918"/>
    <cellStyle name="Normal 3 22 55" xfId="919"/>
    <cellStyle name="Normal 3 22 56" xfId="920"/>
    <cellStyle name="Normal 3 22 57" xfId="921"/>
    <cellStyle name="Normal 3 22 58" xfId="922"/>
    <cellStyle name="Normal 3 22 59" xfId="923"/>
    <cellStyle name="Normal 3 22 6" xfId="924"/>
    <cellStyle name="Normal 3 22 60" xfId="925"/>
    <cellStyle name="Normal 3 22 61" xfId="926"/>
    <cellStyle name="Normal 3 22 62" xfId="927"/>
    <cellStyle name="Normal 3 22 63" xfId="928"/>
    <cellStyle name="Normal 3 22 7" xfId="929"/>
    <cellStyle name="Normal 3 22 8" xfId="930"/>
    <cellStyle name="Normal 3 22 9" xfId="931"/>
    <cellStyle name="Normal 3 23" xfId="27"/>
    <cellStyle name="Normal 3 23 10" xfId="932"/>
    <cellStyle name="Normal 3 23 11" xfId="933"/>
    <cellStyle name="Normal 3 23 12" xfId="934"/>
    <cellStyle name="Normal 3 23 13" xfId="935"/>
    <cellStyle name="Normal 3 23 14" xfId="936"/>
    <cellStyle name="Normal 3 23 15" xfId="937"/>
    <cellStyle name="Normal 3 23 16" xfId="938"/>
    <cellStyle name="Normal 3 23 17" xfId="939"/>
    <cellStyle name="Normal 3 23 18" xfId="940"/>
    <cellStyle name="Normal 3 23 19" xfId="941"/>
    <cellStyle name="Normal 3 23 2" xfId="942"/>
    <cellStyle name="Normal 3 23 20" xfId="943"/>
    <cellStyle name="Normal 3 23 21" xfId="944"/>
    <cellStyle name="Normal 3 23 22" xfId="945"/>
    <cellStyle name="Normal 3 23 23" xfId="946"/>
    <cellStyle name="Normal 3 23 24" xfId="947"/>
    <cellStyle name="Normal 3 23 25" xfId="948"/>
    <cellStyle name="Normal 3 23 26" xfId="949"/>
    <cellStyle name="Normal 3 23 27" xfId="950"/>
    <cellStyle name="Normal 3 23 28" xfId="951"/>
    <cellStyle name="Normal 3 23 29" xfId="952"/>
    <cellStyle name="Normal 3 23 3" xfId="953"/>
    <cellStyle name="Normal 3 23 30" xfId="954"/>
    <cellStyle name="Normal 3 23 31" xfId="955"/>
    <cellStyle name="Normal 3 23 32" xfId="956"/>
    <cellStyle name="Normal 3 23 33" xfId="957"/>
    <cellStyle name="Normal 3 23 34" xfId="958"/>
    <cellStyle name="Normal 3 23 35" xfId="959"/>
    <cellStyle name="Normal 3 23 36" xfId="960"/>
    <cellStyle name="Normal 3 23 37" xfId="961"/>
    <cellStyle name="Normal 3 23 38" xfId="962"/>
    <cellStyle name="Normal 3 23 39" xfId="963"/>
    <cellStyle name="Normal 3 23 4" xfId="964"/>
    <cellStyle name="Normal 3 23 40" xfId="965"/>
    <cellStyle name="Normal 3 23 41" xfId="966"/>
    <cellStyle name="Normal 3 23 42" xfId="967"/>
    <cellStyle name="Normal 3 23 43" xfId="968"/>
    <cellStyle name="Normal 3 23 44" xfId="969"/>
    <cellStyle name="Normal 3 23 45" xfId="970"/>
    <cellStyle name="Normal 3 23 46" xfId="971"/>
    <cellStyle name="Normal 3 23 47" xfId="972"/>
    <cellStyle name="Normal 3 23 48" xfId="973"/>
    <cellStyle name="Normal 3 23 49" xfId="974"/>
    <cellStyle name="Normal 3 23 5" xfId="975"/>
    <cellStyle name="Normal 3 23 50" xfId="976"/>
    <cellStyle name="Normal 3 23 51" xfId="977"/>
    <cellStyle name="Normal 3 23 52" xfId="978"/>
    <cellStyle name="Normal 3 23 53" xfId="979"/>
    <cellStyle name="Normal 3 23 54" xfId="980"/>
    <cellStyle name="Normal 3 23 55" xfId="981"/>
    <cellStyle name="Normal 3 23 56" xfId="982"/>
    <cellStyle name="Normal 3 23 57" xfId="983"/>
    <cellStyle name="Normal 3 23 58" xfId="984"/>
    <cellStyle name="Normal 3 23 59" xfId="985"/>
    <cellStyle name="Normal 3 23 6" xfId="986"/>
    <cellStyle name="Normal 3 23 60" xfId="987"/>
    <cellStyle name="Normal 3 23 61" xfId="988"/>
    <cellStyle name="Normal 3 23 62" xfId="989"/>
    <cellStyle name="Normal 3 23 63" xfId="990"/>
    <cellStyle name="Normal 3 23 7" xfId="991"/>
    <cellStyle name="Normal 3 23 8" xfId="992"/>
    <cellStyle name="Normal 3 23 9" xfId="993"/>
    <cellStyle name="Normal 3 24" xfId="28"/>
    <cellStyle name="Normal 3 24 10" xfId="994"/>
    <cellStyle name="Normal 3 24 11" xfId="995"/>
    <cellStyle name="Normal 3 24 12" xfId="996"/>
    <cellStyle name="Normal 3 24 13" xfId="997"/>
    <cellStyle name="Normal 3 24 14" xfId="998"/>
    <cellStyle name="Normal 3 24 15" xfId="999"/>
    <cellStyle name="Normal 3 24 16" xfId="1000"/>
    <cellStyle name="Normal 3 24 17" xfId="1001"/>
    <cellStyle name="Normal 3 24 18" xfId="1002"/>
    <cellStyle name="Normal 3 24 19" xfId="1003"/>
    <cellStyle name="Normal 3 24 2" xfId="1004"/>
    <cellStyle name="Normal 3 24 20" xfId="1005"/>
    <cellStyle name="Normal 3 24 21" xfId="1006"/>
    <cellStyle name="Normal 3 24 22" xfId="1007"/>
    <cellStyle name="Normal 3 24 23" xfId="1008"/>
    <cellStyle name="Normal 3 24 24" xfId="1009"/>
    <cellStyle name="Normal 3 24 25" xfId="1010"/>
    <cellStyle name="Normal 3 24 26" xfId="1011"/>
    <cellStyle name="Normal 3 24 27" xfId="1012"/>
    <cellStyle name="Normal 3 24 28" xfId="1013"/>
    <cellStyle name="Normal 3 24 29" xfId="1014"/>
    <cellStyle name="Normal 3 24 3" xfId="1015"/>
    <cellStyle name="Normal 3 24 30" xfId="1016"/>
    <cellStyle name="Normal 3 24 31" xfId="1017"/>
    <cellStyle name="Normal 3 24 32" xfId="1018"/>
    <cellStyle name="Normal 3 24 33" xfId="1019"/>
    <cellStyle name="Normal 3 24 34" xfId="1020"/>
    <cellStyle name="Normal 3 24 35" xfId="1021"/>
    <cellStyle name="Normal 3 24 36" xfId="1022"/>
    <cellStyle name="Normal 3 24 37" xfId="1023"/>
    <cellStyle name="Normal 3 24 38" xfId="1024"/>
    <cellStyle name="Normal 3 24 39" xfId="1025"/>
    <cellStyle name="Normal 3 24 4" xfId="1026"/>
    <cellStyle name="Normal 3 24 40" xfId="1027"/>
    <cellStyle name="Normal 3 24 41" xfId="1028"/>
    <cellStyle name="Normal 3 24 42" xfId="1029"/>
    <cellStyle name="Normal 3 24 43" xfId="1030"/>
    <cellStyle name="Normal 3 24 44" xfId="1031"/>
    <cellStyle name="Normal 3 24 45" xfId="1032"/>
    <cellStyle name="Normal 3 24 46" xfId="1033"/>
    <cellStyle name="Normal 3 24 47" xfId="1034"/>
    <cellStyle name="Normal 3 24 48" xfId="1035"/>
    <cellStyle name="Normal 3 24 49" xfId="1036"/>
    <cellStyle name="Normal 3 24 5" xfId="1037"/>
    <cellStyle name="Normal 3 24 50" xfId="1038"/>
    <cellStyle name="Normal 3 24 51" xfId="1039"/>
    <cellStyle name="Normal 3 24 52" xfId="1040"/>
    <cellStyle name="Normal 3 24 53" xfId="1041"/>
    <cellStyle name="Normal 3 24 54" xfId="1042"/>
    <cellStyle name="Normal 3 24 55" xfId="1043"/>
    <cellStyle name="Normal 3 24 56" xfId="1044"/>
    <cellStyle name="Normal 3 24 57" xfId="1045"/>
    <cellStyle name="Normal 3 24 58" xfId="1046"/>
    <cellStyle name="Normal 3 24 59" xfId="1047"/>
    <cellStyle name="Normal 3 24 6" xfId="1048"/>
    <cellStyle name="Normal 3 24 60" xfId="1049"/>
    <cellStyle name="Normal 3 24 61" xfId="1050"/>
    <cellStyle name="Normal 3 24 62" xfId="1051"/>
    <cellStyle name="Normal 3 24 63" xfId="1052"/>
    <cellStyle name="Normal 3 24 7" xfId="1053"/>
    <cellStyle name="Normal 3 24 8" xfId="1054"/>
    <cellStyle name="Normal 3 24 9" xfId="1055"/>
    <cellStyle name="Normal 3 25" xfId="29"/>
    <cellStyle name="Normal 3 25 10" xfId="1056"/>
    <cellStyle name="Normal 3 25 11" xfId="1057"/>
    <cellStyle name="Normal 3 25 12" xfId="1058"/>
    <cellStyle name="Normal 3 25 13" xfId="1059"/>
    <cellStyle name="Normal 3 25 14" xfId="1060"/>
    <cellStyle name="Normal 3 25 15" xfId="1061"/>
    <cellStyle name="Normal 3 25 16" xfId="1062"/>
    <cellStyle name="Normal 3 25 17" xfId="1063"/>
    <cellStyle name="Normal 3 25 18" xfId="1064"/>
    <cellStyle name="Normal 3 25 19" xfId="1065"/>
    <cellStyle name="Normal 3 25 2" xfId="1066"/>
    <cellStyle name="Normal 3 25 20" xfId="1067"/>
    <cellStyle name="Normal 3 25 21" xfId="1068"/>
    <cellStyle name="Normal 3 25 22" xfId="1069"/>
    <cellStyle name="Normal 3 25 23" xfId="1070"/>
    <cellStyle name="Normal 3 25 24" xfId="1071"/>
    <cellStyle name="Normal 3 25 25" xfId="1072"/>
    <cellStyle name="Normal 3 25 26" xfId="1073"/>
    <cellStyle name="Normal 3 25 27" xfId="1074"/>
    <cellStyle name="Normal 3 25 28" xfId="1075"/>
    <cellStyle name="Normal 3 25 29" xfId="1076"/>
    <cellStyle name="Normal 3 25 3" xfId="1077"/>
    <cellStyle name="Normal 3 25 30" xfId="1078"/>
    <cellStyle name="Normal 3 25 31" xfId="1079"/>
    <cellStyle name="Normal 3 25 32" xfId="1080"/>
    <cellStyle name="Normal 3 25 33" xfId="1081"/>
    <cellStyle name="Normal 3 25 34" xfId="1082"/>
    <cellStyle name="Normal 3 25 35" xfId="1083"/>
    <cellStyle name="Normal 3 25 36" xfId="1084"/>
    <cellStyle name="Normal 3 25 37" xfId="1085"/>
    <cellStyle name="Normal 3 25 38" xfId="1086"/>
    <cellStyle name="Normal 3 25 39" xfId="1087"/>
    <cellStyle name="Normal 3 25 4" xfId="1088"/>
    <cellStyle name="Normal 3 25 40" xfId="1089"/>
    <cellStyle name="Normal 3 25 41" xfId="1090"/>
    <cellStyle name="Normal 3 25 42" xfId="1091"/>
    <cellStyle name="Normal 3 25 43" xfId="1092"/>
    <cellStyle name="Normal 3 25 44" xfId="1093"/>
    <cellStyle name="Normal 3 25 45" xfId="1094"/>
    <cellStyle name="Normal 3 25 46" xfId="1095"/>
    <cellStyle name="Normal 3 25 47" xfId="1096"/>
    <cellStyle name="Normal 3 25 48" xfId="1097"/>
    <cellStyle name="Normal 3 25 49" xfId="1098"/>
    <cellStyle name="Normal 3 25 5" xfId="1099"/>
    <cellStyle name="Normal 3 25 50" xfId="1100"/>
    <cellStyle name="Normal 3 25 51" xfId="1101"/>
    <cellStyle name="Normal 3 25 52" xfId="1102"/>
    <cellStyle name="Normal 3 25 53" xfId="1103"/>
    <cellStyle name="Normal 3 25 54" xfId="1104"/>
    <cellStyle name="Normal 3 25 55" xfId="1105"/>
    <cellStyle name="Normal 3 25 56" xfId="1106"/>
    <cellStyle name="Normal 3 25 57" xfId="1107"/>
    <cellStyle name="Normal 3 25 58" xfId="1108"/>
    <cellStyle name="Normal 3 25 59" xfId="1109"/>
    <cellStyle name="Normal 3 25 6" xfId="1110"/>
    <cellStyle name="Normal 3 25 60" xfId="1111"/>
    <cellStyle name="Normal 3 25 61" xfId="1112"/>
    <cellStyle name="Normal 3 25 62" xfId="1113"/>
    <cellStyle name="Normal 3 25 63" xfId="1114"/>
    <cellStyle name="Normal 3 25 7" xfId="1115"/>
    <cellStyle name="Normal 3 25 8" xfId="1116"/>
    <cellStyle name="Normal 3 25 9" xfId="1117"/>
    <cellStyle name="Normal 3 26" xfId="30"/>
    <cellStyle name="Normal 3 26 10" xfId="1118"/>
    <cellStyle name="Normal 3 26 11" xfId="1119"/>
    <cellStyle name="Normal 3 26 12" xfId="1120"/>
    <cellStyle name="Normal 3 26 13" xfId="1121"/>
    <cellStyle name="Normal 3 26 14" xfId="1122"/>
    <cellStyle name="Normal 3 26 15" xfId="1123"/>
    <cellStyle name="Normal 3 26 16" xfId="1124"/>
    <cellStyle name="Normal 3 26 17" xfId="1125"/>
    <cellStyle name="Normal 3 26 18" xfId="1126"/>
    <cellStyle name="Normal 3 26 19" xfId="1127"/>
    <cellStyle name="Normal 3 26 2" xfId="1128"/>
    <cellStyle name="Normal 3 26 20" xfId="1129"/>
    <cellStyle name="Normal 3 26 21" xfId="1130"/>
    <cellStyle name="Normal 3 26 22" xfId="1131"/>
    <cellStyle name="Normal 3 26 23" xfId="1132"/>
    <cellStyle name="Normal 3 26 24" xfId="1133"/>
    <cellStyle name="Normal 3 26 25" xfId="1134"/>
    <cellStyle name="Normal 3 26 26" xfId="1135"/>
    <cellStyle name="Normal 3 26 27" xfId="1136"/>
    <cellStyle name="Normal 3 26 28" xfId="1137"/>
    <cellStyle name="Normal 3 26 29" xfId="1138"/>
    <cellStyle name="Normal 3 26 3" xfId="1139"/>
    <cellStyle name="Normal 3 26 30" xfId="1140"/>
    <cellStyle name="Normal 3 26 31" xfId="1141"/>
    <cellStyle name="Normal 3 26 32" xfId="1142"/>
    <cellStyle name="Normal 3 26 33" xfId="1143"/>
    <cellStyle name="Normal 3 26 34" xfId="1144"/>
    <cellStyle name="Normal 3 26 35" xfId="1145"/>
    <cellStyle name="Normal 3 26 36" xfId="1146"/>
    <cellStyle name="Normal 3 26 37" xfId="1147"/>
    <cellStyle name="Normal 3 26 38" xfId="1148"/>
    <cellStyle name="Normal 3 26 39" xfId="1149"/>
    <cellStyle name="Normal 3 26 4" xfId="1150"/>
    <cellStyle name="Normal 3 26 40" xfId="1151"/>
    <cellStyle name="Normal 3 26 41" xfId="1152"/>
    <cellStyle name="Normal 3 26 42" xfId="1153"/>
    <cellStyle name="Normal 3 26 43" xfId="1154"/>
    <cellStyle name="Normal 3 26 44" xfId="1155"/>
    <cellStyle name="Normal 3 26 45" xfId="1156"/>
    <cellStyle name="Normal 3 26 46" xfId="1157"/>
    <cellStyle name="Normal 3 26 47" xfId="1158"/>
    <cellStyle name="Normal 3 26 48" xfId="1159"/>
    <cellStyle name="Normal 3 26 49" xfId="1160"/>
    <cellStyle name="Normal 3 26 5" xfId="1161"/>
    <cellStyle name="Normal 3 26 50" xfId="1162"/>
    <cellStyle name="Normal 3 26 51" xfId="1163"/>
    <cellStyle name="Normal 3 26 52" xfId="1164"/>
    <cellStyle name="Normal 3 26 53" xfId="1165"/>
    <cellStyle name="Normal 3 26 54" xfId="1166"/>
    <cellStyle name="Normal 3 26 55" xfId="1167"/>
    <cellStyle name="Normal 3 26 56" xfId="1168"/>
    <cellStyle name="Normal 3 26 57" xfId="1169"/>
    <cellStyle name="Normal 3 26 58" xfId="1170"/>
    <cellStyle name="Normal 3 26 59" xfId="1171"/>
    <cellStyle name="Normal 3 26 6" xfId="1172"/>
    <cellStyle name="Normal 3 26 60" xfId="1173"/>
    <cellStyle name="Normal 3 26 61" xfId="1174"/>
    <cellStyle name="Normal 3 26 62" xfId="1175"/>
    <cellStyle name="Normal 3 26 63" xfId="1176"/>
    <cellStyle name="Normal 3 26 7" xfId="1177"/>
    <cellStyle name="Normal 3 26 8" xfId="1178"/>
    <cellStyle name="Normal 3 26 9" xfId="1179"/>
    <cellStyle name="Normal 3 27" xfId="31"/>
    <cellStyle name="Normal 3 27 10" xfId="1180"/>
    <cellStyle name="Normal 3 27 11" xfId="1181"/>
    <cellStyle name="Normal 3 27 12" xfId="1182"/>
    <cellStyle name="Normal 3 27 13" xfId="1183"/>
    <cellStyle name="Normal 3 27 14" xfId="1184"/>
    <cellStyle name="Normal 3 27 15" xfId="1185"/>
    <cellStyle name="Normal 3 27 16" xfId="1186"/>
    <cellStyle name="Normal 3 27 17" xfId="1187"/>
    <cellStyle name="Normal 3 27 18" xfId="1188"/>
    <cellStyle name="Normal 3 27 19" xfId="1189"/>
    <cellStyle name="Normal 3 27 2" xfId="1190"/>
    <cellStyle name="Normal 3 27 20" xfId="1191"/>
    <cellStyle name="Normal 3 27 21" xfId="1192"/>
    <cellStyle name="Normal 3 27 22" xfId="1193"/>
    <cellStyle name="Normal 3 27 23" xfId="1194"/>
    <cellStyle name="Normal 3 27 24" xfId="1195"/>
    <cellStyle name="Normal 3 27 25" xfId="1196"/>
    <cellStyle name="Normal 3 27 26" xfId="1197"/>
    <cellStyle name="Normal 3 27 27" xfId="1198"/>
    <cellStyle name="Normal 3 27 28" xfId="1199"/>
    <cellStyle name="Normal 3 27 29" xfId="1200"/>
    <cellStyle name="Normal 3 27 3" xfId="1201"/>
    <cellStyle name="Normal 3 27 30" xfId="1202"/>
    <cellStyle name="Normal 3 27 31" xfId="1203"/>
    <cellStyle name="Normal 3 27 32" xfId="1204"/>
    <cellStyle name="Normal 3 27 33" xfId="1205"/>
    <cellStyle name="Normal 3 27 34" xfId="1206"/>
    <cellStyle name="Normal 3 27 35" xfId="1207"/>
    <cellStyle name="Normal 3 27 36" xfId="1208"/>
    <cellStyle name="Normal 3 27 37" xfId="1209"/>
    <cellStyle name="Normal 3 27 38" xfId="1210"/>
    <cellStyle name="Normal 3 27 39" xfId="1211"/>
    <cellStyle name="Normal 3 27 4" xfId="1212"/>
    <cellStyle name="Normal 3 27 40" xfId="1213"/>
    <cellStyle name="Normal 3 27 41" xfId="1214"/>
    <cellStyle name="Normal 3 27 42" xfId="1215"/>
    <cellStyle name="Normal 3 27 43" xfId="1216"/>
    <cellStyle name="Normal 3 27 44" xfId="1217"/>
    <cellStyle name="Normal 3 27 45" xfId="1218"/>
    <cellStyle name="Normal 3 27 46" xfId="1219"/>
    <cellStyle name="Normal 3 27 47" xfId="1220"/>
    <cellStyle name="Normal 3 27 48" xfId="1221"/>
    <cellStyle name="Normal 3 27 49" xfId="1222"/>
    <cellStyle name="Normal 3 27 5" xfId="1223"/>
    <cellStyle name="Normal 3 27 50" xfId="1224"/>
    <cellStyle name="Normal 3 27 51" xfId="1225"/>
    <cellStyle name="Normal 3 27 52" xfId="1226"/>
    <cellStyle name="Normal 3 27 53" xfId="1227"/>
    <cellStyle name="Normal 3 27 54" xfId="1228"/>
    <cellStyle name="Normal 3 27 55" xfId="1229"/>
    <cellStyle name="Normal 3 27 56" xfId="1230"/>
    <cellStyle name="Normal 3 27 57" xfId="1231"/>
    <cellStyle name="Normal 3 27 58" xfId="1232"/>
    <cellStyle name="Normal 3 27 59" xfId="1233"/>
    <cellStyle name="Normal 3 27 6" xfId="1234"/>
    <cellStyle name="Normal 3 27 60" xfId="1235"/>
    <cellStyle name="Normal 3 27 61" xfId="1236"/>
    <cellStyle name="Normal 3 27 62" xfId="1237"/>
    <cellStyle name="Normal 3 27 63" xfId="1238"/>
    <cellStyle name="Normal 3 27 7" xfId="1239"/>
    <cellStyle name="Normal 3 27 8" xfId="1240"/>
    <cellStyle name="Normal 3 27 9" xfId="1241"/>
    <cellStyle name="Normal 3 28" xfId="32"/>
    <cellStyle name="Normal 3 28 10" xfId="1242"/>
    <cellStyle name="Normal 3 28 11" xfId="1243"/>
    <cellStyle name="Normal 3 28 12" xfId="1244"/>
    <cellStyle name="Normal 3 28 13" xfId="1245"/>
    <cellStyle name="Normal 3 28 14" xfId="1246"/>
    <cellStyle name="Normal 3 28 15" xfId="1247"/>
    <cellStyle name="Normal 3 28 16" xfId="1248"/>
    <cellStyle name="Normal 3 28 17" xfId="1249"/>
    <cellStyle name="Normal 3 28 18" xfId="1250"/>
    <cellStyle name="Normal 3 28 19" xfId="1251"/>
    <cellStyle name="Normal 3 28 2" xfId="1252"/>
    <cellStyle name="Normal 3 28 20" xfId="1253"/>
    <cellStyle name="Normal 3 28 21" xfId="1254"/>
    <cellStyle name="Normal 3 28 22" xfId="1255"/>
    <cellStyle name="Normal 3 28 23" xfId="1256"/>
    <cellStyle name="Normal 3 28 24" xfId="1257"/>
    <cellStyle name="Normal 3 28 25" xfId="1258"/>
    <cellStyle name="Normal 3 28 26" xfId="1259"/>
    <cellStyle name="Normal 3 28 27" xfId="1260"/>
    <cellStyle name="Normal 3 28 28" xfId="1261"/>
    <cellStyle name="Normal 3 28 29" xfId="1262"/>
    <cellStyle name="Normal 3 28 3" xfId="1263"/>
    <cellStyle name="Normal 3 28 30" xfId="1264"/>
    <cellStyle name="Normal 3 28 31" xfId="1265"/>
    <cellStyle name="Normal 3 28 32" xfId="1266"/>
    <cellStyle name="Normal 3 28 33" xfId="1267"/>
    <cellStyle name="Normal 3 28 34" xfId="1268"/>
    <cellStyle name="Normal 3 28 35" xfId="1269"/>
    <cellStyle name="Normal 3 28 36" xfId="1270"/>
    <cellStyle name="Normal 3 28 37" xfId="1271"/>
    <cellStyle name="Normal 3 28 38" xfId="1272"/>
    <cellStyle name="Normal 3 28 39" xfId="1273"/>
    <cellStyle name="Normal 3 28 4" xfId="1274"/>
    <cellStyle name="Normal 3 28 40" xfId="1275"/>
    <cellStyle name="Normal 3 28 41" xfId="1276"/>
    <cellStyle name="Normal 3 28 42" xfId="1277"/>
    <cellStyle name="Normal 3 28 43" xfId="1278"/>
    <cellStyle name="Normal 3 28 44" xfId="1279"/>
    <cellStyle name="Normal 3 28 45" xfId="1280"/>
    <cellStyle name="Normal 3 28 46" xfId="1281"/>
    <cellStyle name="Normal 3 28 47" xfId="1282"/>
    <cellStyle name="Normal 3 28 48" xfId="1283"/>
    <cellStyle name="Normal 3 28 49" xfId="1284"/>
    <cellStyle name="Normal 3 28 5" xfId="1285"/>
    <cellStyle name="Normal 3 28 50" xfId="1286"/>
    <cellStyle name="Normal 3 28 51" xfId="1287"/>
    <cellStyle name="Normal 3 28 52" xfId="1288"/>
    <cellStyle name="Normal 3 28 53" xfId="1289"/>
    <cellStyle name="Normal 3 28 54" xfId="1290"/>
    <cellStyle name="Normal 3 28 55" xfId="1291"/>
    <cellStyle name="Normal 3 28 56" xfId="1292"/>
    <cellStyle name="Normal 3 28 57" xfId="1293"/>
    <cellStyle name="Normal 3 28 58" xfId="1294"/>
    <cellStyle name="Normal 3 28 59" xfId="1295"/>
    <cellStyle name="Normal 3 28 6" xfId="1296"/>
    <cellStyle name="Normal 3 28 60" xfId="1297"/>
    <cellStyle name="Normal 3 28 61" xfId="1298"/>
    <cellStyle name="Normal 3 28 62" xfId="1299"/>
    <cellStyle name="Normal 3 28 63" xfId="1300"/>
    <cellStyle name="Normal 3 28 7" xfId="1301"/>
    <cellStyle name="Normal 3 28 8" xfId="1302"/>
    <cellStyle name="Normal 3 28 9" xfId="1303"/>
    <cellStyle name="Normal 3 29" xfId="33"/>
    <cellStyle name="Normal 3 29 10" xfId="1304"/>
    <cellStyle name="Normal 3 29 11" xfId="1305"/>
    <cellStyle name="Normal 3 29 12" xfId="1306"/>
    <cellStyle name="Normal 3 29 13" xfId="1307"/>
    <cellStyle name="Normal 3 29 14" xfId="1308"/>
    <cellStyle name="Normal 3 29 15" xfId="1309"/>
    <cellStyle name="Normal 3 29 16" xfId="1310"/>
    <cellStyle name="Normal 3 29 17" xfId="1311"/>
    <cellStyle name="Normal 3 29 18" xfId="1312"/>
    <cellStyle name="Normal 3 29 19" xfId="1313"/>
    <cellStyle name="Normal 3 29 2" xfId="1314"/>
    <cellStyle name="Normal 3 29 20" xfId="1315"/>
    <cellStyle name="Normal 3 29 21" xfId="1316"/>
    <cellStyle name="Normal 3 29 22" xfId="1317"/>
    <cellStyle name="Normal 3 29 23" xfId="1318"/>
    <cellStyle name="Normal 3 29 24" xfId="1319"/>
    <cellStyle name="Normal 3 29 25" xfId="1320"/>
    <cellStyle name="Normal 3 29 26" xfId="1321"/>
    <cellStyle name="Normal 3 29 27" xfId="1322"/>
    <cellStyle name="Normal 3 29 28" xfId="1323"/>
    <cellStyle name="Normal 3 29 29" xfId="1324"/>
    <cellStyle name="Normal 3 29 3" xfId="1325"/>
    <cellStyle name="Normal 3 29 30" xfId="1326"/>
    <cellStyle name="Normal 3 29 31" xfId="1327"/>
    <cellStyle name="Normal 3 29 32" xfId="1328"/>
    <cellStyle name="Normal 3 29 33" xfId="1329"/>
    <cellStyle name="Normal 3 29 34" xfId="1330"/>
    <cellStyle name="Normal 3 29 35" xfId="1331"/>
    <cellStyle name="Normal 3 29 36" xfId="1332"/>
    <cellStyle name="Normal 3 29 37" xfId="1333"/>
    <cellStyle name="Normal 3 29 38" xfId="1334"/>
    <cellStyle name="Normal 3 29 39" xfId="1335"/>
    <cellStyle name="Normal 3 29 4" xfId="1336"/>
    <cellStyle name="Normal 3 29 40" xfId="1337"/>
    <cellStyle name="Normal 3 29 41" xfId="1338"/>
    <cellStyle name="Normal 3 29 42" xfId="1339"/>
    <cellStyle name="Normal 3 29 43" xfId="1340"/>
    <cellStyle name="Normal 3 29 44" xfId="1341"/>
    <cellStyle name="Normal 3 29 45" xfId="1342"/>
    <cellStyle name="Normal 3 29 46" xfId="1343"/>
    <cellStyle name="Normal 3 29 47" xfId="1344"/>
    <cellStyle name="Normal 3 29 48" xfId="1345"/>
    <cellStyle name="Normal 3 29 49" xfId="1346"/>
    <cellStyle name="Normal 3 29 5" xfId="1347"/>
    <cellStyle name="Normal 3 29 50" xfId="1348"/>
    <cellStyle name="Normal 3 29 51" xfId="1349"/>
    <cellStyle name="Normal 3 29 52" xfId="1350"/>
    <cellStyle name="Normal 3 29 53" xfId="1351"/>
    <cellStyle name="Normal 3 29 54" xfId="1352"/>
    <cellStyle name="Normal 3 29 55" xfId="1353"/>
    <cellStyle name="Normal 3 29 56" xfId="1354"/>
    <cellStyle name="Normal 3 29 57" xfId="1355"/>
    <cellStyle name="Normal 3 29 58" xfId="1356"/>
    <cellStyle name="Normal 3 29 59" xfId="1357"/>
    <cellStyle name="Normal 3 29 6" xfId="1358"/>
    <cellStyle name="Normal 3 29 60" xfId="1359"/>
    <cellStyle name="Normal 3 29 61" xfId="1360"/>
    <cellStyle name="Normal 3 29 62" xfId="1361"/>
    <cellStyle name="Normal 3 29 63" xfId="1362"/>
    <cellStyle name="Normal 3 29 7" xfId="1363"/>
    <cellStyle name="Normal 3 29 8" xfId="1364"/>
    <cellStyle name="Normal 3 29 9" xfId="1365"/>
    <cellStyle name="Normal 3 3" xfId="34"/>
    <cellStyle name="Normal 3 3 10" xfId="1366"/>
    <cellStyle name="Normal 3 3 11" xfId="1367"/>
    <cellStyle name="Normal 3 3 12" xfId="1368"/>
    <cellStyle name="Normal 3 3 13" xfId="1369"/>
    <cellStyle name="Normal 3 3 14" xfId="1370"/>
    <cellStyle name="Normal 3 3 15" xfId="1371"/>
    <cellStyle name="Normal 3 3 16" xfId="1372"/>
    <cellStyle name="Normal 3 3 17" xfId="1373"/>
    <cellStyle name="Normal 3 3 18" xfId="1374"/>
    <cellStyle name="Normal 3 3 19" xfId="1375"/>
    <cellStyle name="Normal 3 3 2" xfId="1376"/>
    <cellStyle name="Normal 3 3 20" xfId="1377"/>
    <cellStyle name="Normal 3 3 21" xfId="1378"/>
    <cellStyle name="Normal 3 3 22" xfId="1379"/>
    <cellStyle name="Normal 3 3 23" xfId="1380"/>
    <cellStyle name="Normal 3 3 24" xfId="1381"/>
    <cellStyle name="Normal 3 3 25" xfId="1382"/>
    <cellStyle name="Normal 3 3 26" xfId="1383"/>
    <cellStyle name="Normal 3 3 27" xfId="1384"/>
    <cellStyle name="Normal 3 3 28" xfId="1385"/>
    <cellStyle name="Normal 3 3 29" xfId="1386"/>
    <cellStyle name="Normal 3 3 3" xfId="1387"/>
    <cellStyle name="Normal 3 3 30" xfId="1388"/>
    <cellStyle name="Normal 3 3 31" xfId="1389"/>
    <cellStyle name="Normal 3 3 32" xfId="1390"/>
    <cellStyle name="Normal 3 3 33" xfId="1391"/>
    <cellStyle name="Normal 3 3 34" xfId="1392"/>
    <cellStyle name="Normal 3 3 35" xfId="1393"/>
    <cellStyle name="Normal 3 3 36" xfId="1394"/>
    <cellStyle name="Normal 3 3 37" xfId="1395"/>
    <cellStyle name="Normal 3 3 38" xfId="1396"/>
    <cellStyle name="Normal 3 3 39" xfId="1397"/>
    <cellStyle name="Normal 3 3 4" xfId="1398"/>
    <cellStyle name="Normal 3 3 40" xfId="1399"/>
    <cellStyle name="Normal 3 3 41" xfId="1400"/>
    <cellStyle name="Normal 3 3 42" xfId="1401"/>
    <cellStyle name="Normal 3 3 43" xfId="1402"/>
    <cellStyle name="Normal 3 3 44" xfId="1403"/>
    <cellStyle name="Normal 3 3 45" xfId="1404"/>
    <cellStyle name="Normal 3 3 46" xfId="1405"/>
    <cellStyle name="Normal 3 3 47" xfId="1406"/>
    <cellStyle name="Normal 3 3 48" xfId="1407"/>
    <cellStyle name="Normal 3 3 49" xfId="1408"/>
    <cellStyle name="Normal 3 3 5" xfId="1409"/>
    <cellStyle name="Normal 3 3 50" xfId="1410"/>
    <cellStyle name="Normal 3 3 51" xfId="1411"/>
    <cellStyle name="Normal 3 3 52" xfId="1412"/>
    <cellStyle name="Normal 3 3 53" xfId="1413"/>
    <cellStyle name="Normal 3 3 54" xfId="1414"/>
    <cellStyle name="Normal 3 3 55" xfId="1415"/>
    <cellStyle name="Normal 3 3 56" xfId="1416"/>
    <cellStyle name="Normal 3 3 57" xfId="1417"/>
    <cellStyle name="Normal 3 3 58" xfId="1418"/>
    <cellStyle name="Normal 3 3 59" xfId="1419"/>
    <cellStyle name="Normal 3 3 6" xfId="1420"/>
    <cellStyle name="Normal 3 3 60" xfId="1421"/>
    <cellStyle name="Normal 3 3 61" xfId="1422"/>
    <cellStyle name="Normal 3 3 62" xfId="1423"/>
    <cellStyle name="Normal 3 3 63" xfId="1424"/>
    <cellStyle name="Normal 3 3 7" xfId="1425"/>
    <cellStyle name="Normal 3 3 8" xfId="1426"/>
    <cellStyle name="Normal 3 3 9" xfId="1427"/>
    <cellStyle name="Normal 3 30" xfId="35"/>
    <cellStyle name="Normal 3 30 10" xfId="1428"/>
    <cellStyle name="Normal 3 30 11" xfId="1429"/>
    <cellStyle name="Normal 3 30 12" xfId="1430"/>
    <cellStyle name="Normal 3 30 13" xfId="1431"/>
    <cellStyle name="Normal 3 30 14" xfId="1432"/>
    <cellStyle name="Normal 3 30 15" xfId="1433"/>
    <cellStyle name="Normal 3 30 16" xfId="1434"/>
    <cellStyle name="Normal 3 30 17" xfId="1435"/>
    <cellStyle name="Normal 3 30 18" xfId="1436"/>
    <cellStyle name="Normal 3 30 19" xfId="1437"/>
    <cellStyle name="Normal 3 30 2" xfId="1438"/>
    <cellStyle name="Normal 3 30 20" xfId="1439"/>
    <cellStyle name="Normal 3 30 21" xfId="1440"/>
    <cellStyle name="Normal 3 30 22" xfId="1441"/>
    <cellStyle name="Normal 3 30 23" xfId="1442"/>
    <cellStyle name="Normal 3 30 24" xfId="1443"/>
    <cellStyle name="Normal 3 30 25" xfId="1444"/>
    <cellStyle name="Normal 3 30 26" xfId="1445"/>
    <cellStyle name="Normal 3 30 27" xfId="1446"/>
    <cellStyle name="Normal 3 30 28" xfId="1447"/>
    <cellStyle name="Normal 3 30 29" xfId="1448"/>
    <cellStyle name="Normal 3 30 3" xfId="1449"/>
    <cellStyle name="Normal 3 30 30" xfId="1450"/>
    <cellStyle name="Normal 3 30 31" xfId="1451"/>
    <cellStyle name="Normal 3 30 32" xfId="1452"/>
    <cellStyle name="Normal 3 30 33" xfId="1453"/>
    <cellStyle name="Normal 3 30 34" xfId="1454"/>
    <cellStyle name="Normal 3 30 35" xfId="1455"/>
    <cellStyle name="Normal 3 30 36" xfId="1456"/>
    <cellStyle name="Normal 3 30 37" xfId="1457"/>
    <cellStyle name="Normal 3 30 38" xfId="1458"/>
    <cellStyle name="Normal 3 30 39" xfId="1459"/>
    <cellStyle name="Normal 3 30 4" xfId="1460"/>
    <cellStyle name="Normal 3 30 40" xfId="1461"/>
    <cellStyle name="Normal 3 30 41" xfId="1462"/>
    <cellStyle name="Normal 3 30 42" xfId="1463"/>
    <cellStyle name="Normal 3 30 43" xfId="1464"/>
    <cellStyle name="Normal 3 30 44" xfId="1465"/>
    <cellStyle name="Normal 3 30 45" xfId="1466"/>
    <cellStyle name="Normal 3 30 46" xfId="1467"/>
    <cellStyle name="Normal 3 30 47" xfId="1468"/>
    <cellStyle name="Normal 3 30 48" xfId="1469"/>
    <cellStyle name="Normal 3 30 49" xfId="1470"/>
    <cellStyle name="Normal 3 30 5" xfId="1471"/>
    <cellStyle name="Normal 3 30 50" xfId="1472"/>
    <cellStyle name="Normal 3 30 51" xfId="1473"/>
    <cellStyle name="Normal 3 30 52" xfId="1474"/>
    <cellStyle name="Normal 3 30 53" xfId="1475"/>
    <cellStyle name="Normal 3 30 54" xfId="1476"/>
    <cellStyle name="Normal 3 30 55" xfId="1477"/>
    <cellStyle name="Normal 3 30 56" xfId="1478"/>
    <cellStyle name="Normal 3 30 57" xfId="1479"/>
    <cellStyle name="Normal 3 30 58" xfId="1480"/>
    <cellStyle name="Normal 3 30 59" xfId="1481"/>
    <cellStyle name="Normal 3 30 6" xfId="1482"/>
    <cellStyle name="Normal 3 30 60" xfId="1483"/>
    <cellStyle name="Normal 3 30 61" xfId="1484"/>
    <cellStyle name="Normal 3 30 62" xfId="1485"/>
    <cellStyle name="Normal 3 30 63" xfId="1486"/>
    <cellStyle name="Normal 3 30 7" xfId="1487"/>
    <cellStyle name="Normal 3 30 8" xfId="1488"/>
    <cellStyle name="Normal 3 30 9" xfId="1489"/>
    <cellStyle name="Normal 3 31" xfId="36"/>
    <cellStyle name="Normal 3 31 10" xfId="1490"/>
    <cellStyle name="Normal 3 31 11" xfId="1491"/>
    <cellStyle name="Normal 3 31 12" xfId="1492"/>
    <cellStyle name="Normal 3 31 13" xfId="1493"/>
    <cellStyle name="Normal 3 31 14" xfId="1494"/>
    <cellStyle name="Normal 3 31 15" xfId="1495"/>
    <cellStyle name="Normal 3 31 16" xfId="1496"/>
    <cellStyle name="Normal 3 31 17" xfId="1497"/>
    <cellStyle name="Normal 3 31 18" xfId="1498"/>
    <cellStyle name="Normal 3 31 19" xfId="1499"/>
    <cellStyle name="Normal 3 31 2" xfId="1500"/>
    <cellStyle name="Normal 3 31 20" xfId="1501"/>
    <cellStyle name="Normal 3 31 21" xfId="1502"/>
    <cellStyle name="Normal 3 31 22" xfId="1503"/>
    <cellStyle name="Normal 3 31 23" xfId="1504"/>
    <cellStyle name="Normal 3 31 24" xfId="1505"/>
    <cellStyle name="Normal 3 31 25" xfId="1506"/>
    <cellStyle name="Normal 3 31 26" xfId="1507"/>
    <cellStyle name="Normal 3 31 27" xfId="1508"/>
    <cellStyle name="Normal 3 31 28" xfId="1509"/>
    <cellStyle name="Normal 3 31 29" xfId="1510"/>
    <cellStyle name="Normal 3 31 3" xfId="1511"/>
    <cellStyle name="Normal 3 31 30" xfId="1512"/>
    <cellStyle name="Normal 3 31 31" xfId="1513"/>
    <cellStyle name="Normal 3 31 32" xfId="1514"/>
    <cellStyle name="Normal 3 31 33" xfId="1515"/>
    <cellStyle name="Normal 3 31 34" xfId="1516"/>
    <cellStyle name="Normal 3 31 35" xfId="1517"/>
    <cellStyle name="Normal 3 31 36" xfId="1518"/>
    <cellStyle name="Normal 3 31 37" xfId="1519"/>
    <cellStyle name="Normal 3 31 38" xfId="1520"/>
    <cellStyle name="Normal 3 31 39" xfId="1521"/>
    <cellStyle name="Normal 3 31 4" xfId="1522"/>
    <cellStyle name="Normal 3 31 40" xfId="1523"/>
    <cellStyle name="Normal 3 31 41" xfId="1524"/>
    <cellStyle name="Normal 3 31 42" xfId="1525"/>
    <cellStyle name="Normal 3 31 43" xfId="1526"/>
    <cellStyle name="Normal 3 31 44" xfId="1527"/>
    <cellStyle name="Normal 3 31 45" xfId="1528"/>
    <cellStyle name="Normal 3 31 46" xfId="1529"/>
    <cellStyle name="Normal 3 31 47" xfId="1530"/>
    <cellStyle name="Normal 3 31 48" xfId="1531"/>
    <cellStyle name="Normal 3 31 49" xfId="1532"/>
    <cellStyle name="Normal 3 31 5" xfId="1533"/>
    <cellStyle name="Normal 3 31 50" xfId="1534"/>
    <cellStyle name="Normal 3 31 51" xfId="1535"/>
    <cellStyle name="Normal 3 31 52" xfId="1536"/>
    <cellStyle name="Normal 3 31 53" xfId="1537"/>
    <cellStyle name="Normal 3 31 54" xfId="1538"/>
    <cellStyle name="Normal 3 31 55" xfId="1539"/>
    <cellStyle name="Normal 3 31 56" xfId="1540"/>
    <cellStyle name="Normal 3 31 57" xfId="1541"/>
    <cellStyle name="Normal 3 31 58" xfId="1542"/>
    <cellStyle name="Normal 3 31 59" xfId="1543"/>
    <cellStyle name="Normal 3 31 6" xfId="1544"/>
    <cellStyle name="Normal 3 31 60" xfId="1545"/>
    <cellStyle name="Normal 3 31 61" xfId="1546"/>
    <cellStyle name="Normal 3 31 62" xfId="1547"/>
    <cellStyle name="Normal 3 31 63" xfId="1548"/>
    <cellStyle name="Normal 3 31 7" xfId="1549"/>
    <cellStyle name="Normal 3 31 8" xfId="1550"/>
    <cellStyle name="Normal 3 31 9" xfId="1551"/>
    <cellStyle name="Normal 3 32" xfId="37"/>
    <cellStyle name="Normal 3 32 10" xfId="1552"/>
    <cellStyle name="Normal 3 32 11" xfId="1553"/>
    <cellStyle name="Normal 3 32 12" xfId="1554"/>
    <cellStyle name="Normal 3 32 13" xfId="1555"/>
    <cellStyle name="Normal 3 32 14" xfId="1556"/>
    <cellStyle name="Normal 3 32 15" xfId="1557"/>
    <cellStyle name="Normal 3 32 16" xfId="1558"/>
    <cellStyle name="Normal 3 32 17" xfId="1559"/>
    <cellStyle name="Normal 3 32 18" xfId="1560"/>
    <cellStyle name="Normal 3 32 19" xfId="1561"/>
    <cellStyle name="Normal 3 32 2" xfId="1562"/>
    <cellStyle name="Normal 3 32 20" xfId="1563"/>
    <cellStyle name="Normal 3 32 21" xfId="1564"/>
    <cellStyle name="Normal 3 32 22" xfId="1565"/>
    <cellStyle name="Normal 3 32 23" xfId="1566"/>
    <cellStyle name="Normal 3 32 24" xfId="1567"/>
    <cellStyle name="Normal 3 32 25" xfId="1568"/>
    <cellStyle name="Normal 3 32 26" xfId="1569"/>
    <cellStyle name="Normal 3 32 27" xfId="1570"/>
    <cellStyle name="Normal 3 32 28" xfId="1571"/>
    <cellStyle name="Normal 3 32 29" xfId="1572"/>
    <cellStyle name="Normal 3 32 3" xfId="1573"/>
    <cellStyle name="Normal 3 32 30" xfId="1574"/>
    <cellStyle name="Normal 3 32 31" xfId="1575"/>
    <cellStyle name="Normal 3 32 32" xfId="1576"/>
    <cellStyle name="Normal 3 32 33" xfId="1577"/>
    <cellStyle name="Normal 3 32 34" xfId="1578"/>
    <cellStyle name="Normal 3 32 35" xfId="1579"/>
    <cellStyle name="Normal 3 32 36" xfId="1580"/>
    <cellStyle name="Normal 3 32 37" xfId="1581"/>
    <cellStyle name="Normal 3 32 38" xfId="1582"/>
    <cellStyle name="Normal 3 32 39" xfId="1583"/>
    <cellStyle name="Normal 3 32 4" xfId="1584"/>
    <cellStyle name="Normal 3 32 40" xfId="1585"/>
    <cellStyle name="Normal 3 32 41" xfId="1586"/>
    <cellStyle name="Normal 3 32 42" xfId="1587"/>
    <cellStyle name="Normal 3 32 43" xfId="1588"/>
    <cellStyle name="Normal 3 32 44" xfId="1589"/>
    <cellStyle name="Normal 3 32 45" xfId="1590"/>
    <cellStyle name="Normal 3 32 46" xfId="1591"/>
    <cellStyle name="Normal 3 32 47" xfId="1592"/>
    <cellStyle name="Normal 3 32 48" xfId="1593"/>
    <cellStyle name="Normal 3 32 49" xfId="1594"/>
    <cellStyle name="Normal 3 32 5" xfId="1595"/>
    <cellStyle name="Normal 3 32 50" xfId="1596"/>
    <cellStyle name="Normal 3 32 51" xfId="1597"/>
    <cellStyle name="Normal 3 32 52" xfId="1598"/>
    <cellStyle name="Normal 3 32 53" xfId="1599"/>
    <cellStyle name="Normal 3 32 54" xfId="1600"/>
    <cellStyle name="Normal 3 32 55" xfId="1601"/>
    <cellStyle name="Normal 3 32 56" xfId="1602"/>
    <cellStyle name="Normal 3 32 57" xfId="1603"/>
    <cellStyle name="Normal 3 32 58" xfId="1604"/>
    <cellStyle name="Normal 3 32 59" xfId="1605"/>
    <cellStyle name="Normal 3 32 6" xfId="1606"/>
    <cellStyle name="Normal 3 32 60" xfId="1607"/>
    <cellStyle name="Normal 3 32 61" xfId="1608"/>
    <cellStyle name="Normal 3 32 62" xfId="1609"/>
    <cellStyle name="Normal 3 32 63" xfId="1610"/>
    <cellStyle name="Normal 3 32 7" xfId="1611"/>
    <cellStyle name="Normal 3 32 8" xfId="1612"/>
    <cellStyle name="Normal 3 32 9" xfId="1613"/>
    <cellStyle name="Normal 3 33" xfId="38"/>
    <cellStyle name="Normal 3 33 10" xfId="1614"/>
    <cellStyle name="Normal 3 33 11" xfId="1615"/>
    <cellStyle name="Normal 3 33 12" xfId="1616"/>
    <cellStyle name="Normal 3 33 13" xfId="1617"/>
    <cellStyle name="Normal 3 33 14" xfId="1618"/>
    <cellStyle name="Normal 3 33 15" xfId="1619"/>
    <cellStyle name="Normal 3 33 16" xfId="1620"/>
    <cellStyle name="Normal 3 33 17" xfId="1621"/>
    <cellStyle name="Normal 3 33 18" xfId="1622"/>
    <cellStyle name="Normal 3 33 19" xfId="1623"/>
    <cellStyle name="Normal 3 33 2" xfId="1624"/>
    <cellStyle name="Normal 3 33 20" xfId="1625"/>
    <cellStyle name="Normal 3 33 21" xfId="1626"/>
    <cellStyle name="Normal 3 33 22" xfId="1627"/>
    <cellStyle name="Normal 3 33 23" xfId="1628"/>
    <cellStyle name="Normal 3 33 24" xfId="1629"/>
    <cellStyle name="Normal 3 33 25" xfId="1630"/>
    <cellStyle name="Normal 3 33 26" xfId="1631"/>
    <cellStyle name="Normal 3 33 27" xfId="1632"/>
    <cellStyle name="Normal 3 33 28" xfId="1633"/>
    <cellStyle name="Normal 3 33 29" xfId="1634"/>
    <cellStyle name="Normal 3 33 3" xfId="1635"/>
    <cellStyle name="Normal 3 33 30" xfId="1636"/>
    <cellStyle name="Normal 3 33 31" xfId="1637"/>
    <cellStyle name="Normal 3 33 32" xfId="1638"/>
    <cellStyle name="Normal 3 33 33" xfId="1639"/>
    <cellStyle name="Normal 3 33 34" xfId="1640"/>
    <cellStyle name="Normal 3 33 35" xfId="1641"/>
    <cellStyle name="Normal 3 33 36" xfId="1642"/>
    <cellStyle name="Normal 3 33 37" xfId="1643"/>
    <cellStyle name="Normal 3 33 38" xfId="1644"/>
    <cellStyle name="Normal 3 33 39" xfId="1645"/>
    <cellStyle name="Normal 3 33 4" xfId="1646"/>
    <cellStyle name="Normal 3 33 40" xfId="1647"/>
    <cellStyle name="Normal 3 33 41" xfId="1648"/>
    <cellStyle name="Normal 3 33 42" xfId="1649"/>
    <cellStyle name="Normal 3 33 43" xfId="1650"/>
    <cellStyle name="Normal 3 33 44" xfId="1651"/>
    <cellStyle name="Normal 3 33 45" xfId="1652"/>
    <cellStyle name="Normal 3 33 46" xfId="1653"/>
    <cellStyle name="Normal 3 33 47" xfId="1654"/>
    <cellStyle name="Normal 3 33 48" xfId="1655"/>
    <cellStyle name="Normal 3 33 49" xfId="1656"/>
    <cellStyle name="Normal 3 33 5" xfId="1657"/>
    <cellStyle name="Normal 3 33 50" xfId="1658"/>
    <cellStyle name="Normal 3 33 51" xfId="1659"/>
    <cellStyle name="Normal 3 33 52" xfId="1660"/>
    <cellStyle name="Normal 3 33 53" xfId="1661"/>
    <cellStyle name="Normal 3 33 54" xfId="1662"/>
    <cellStyle name="Normal 3 33 55" xfId="1663"/>
    <cellStyle name="Normal 3 33 56" xfId="1664"/>
    <cellStyle name="Normal 3 33 57" xfId="1665"/>
    <cellStyle name="Normal 3 33 58" xfId="1666"/>
    <cellStyle name="Normal 3 33 59" xfId="1667"/>
    <cellStyle name="Normal 3 33 6" xfId="1668"/>
    <cellStyle name="Normal 3 33 60" xfId="1669"/>
    <cellStyle name="Normal 3 33 61" xfId="1670"/>
    <cellStyle name="Normal 3 33 62" xfId="1671"/>
    <cellStyle name="Normal 3 33 63" xfId="1672"/>
    <cellStyle name="Normal 3 33 7" xfId="1673"/>
    <cellStyle name="Normal 3 33 8" xfId="1674"/>
    <cellStyle name="Normal 3 33 9" xfId="1675"/>
    <cellStyle name="Normal 3 34" xfId="39"/>
    <cellStyle name="Normal 3 34 10" xfId="1676"/>
    <cellStyle name="Normal 3 34 11" xfId="1677"/>
    <cellStyle name="Normal 3 34 12" xfId="1678"/>
    <cellStyle name="Normal 3 34 13" xfId="1679"/>
    <cellStyle name="Normal 3 34 14" xfId="1680"/>
    <cellStyle name="Normal 3 34 15" xfId="1681"/>
    <cellStyle name="Normal 3 34 16" xfId="1682"/>
    <cellStyle name="Normal 3 34 17" xfId="1683"/>
    <cellStyle name="Normal 3 34 18" xfId="1684"/>
    <cellStyle name="Normal 3 34 19" xfId="1685"/>
    <cellStyle name="Normal 3 34 2" xfId="1686"/>
    <cellStyle name="Normal 3 34 20" xfId="1687"/>
    <cellStyle name="Normal 3 34 21" xfId="1688"/>
    <cellStyle name="Normal 3 34 22" xfId="1689"/>
    <cellStyle name="Normal 3 34 23" xfId="1690"/>
    <cellStyle name="Normal 3 34 24" xfId="1691"/>
    <cellStyle name="Normal 3 34 25" xfId="1692"/>
    <cellStyle name="Normal 3 34 26" xfId="1693"/>
    <cellStyle name="Normal 3 34 27" xfId="1694"/>
    <cellStyle name="Normal 3 34 28" xfId="1695"/>
    <cellStyle name="Normal 3 34 29" xfId="1696"/>
    <cellStyle name="Normal 3 34 3" xfId="1697"/>
    <cellStyle name="Normal 3 34 30" xfId="1698"/>
    <cellStyle name="Normal 3 34 31" xfId="1699"/>
    <cellStyle name="Normal 3 34 32" xfId="1700"/>
    <cellStyle name="Normal 3 34 33" xfId="1701"/>
    <cellStyle name="Normal 3 34 34" xfId="1702"/>
    <cellStyle name="Normal 3 34 35" xfId="1703"/>
    <cellStyle name="Normal 3 34 36" xfId="1704"/>
    <cellStyle name="Normal 3 34 37" xfId="1705"/>
    <cellStyle name="Normal 3 34 38" xfId="1706"/>
    <cellStyle name="Normal 3 34 39" xfId="1707"/>
    <cellStyle name="Normal 3 34 4" xfId="1708"/>
    <cellStyle name="Normal 3 34 40" xfId="1709"/>
    <cellStyle name="Normal 3 34 41" xfId="1710"/>
    <cellStyle name="Normal 3 34 42" xfId="1711"/>
    <cellStyle name="Normal 3 34 43" xfId="1712"/>
    <cellStyle name="Normal 3 34 44" xfId="1713"/>
    <cellStyle name="Normal 3 34 45" xfId="1714"/>
    <cellStyle name="Normal 3 34 46" xfId="1715"/>
    <cellStyle name="Normal 3 34 47" xfId="1716"/>
    <cellStyle name="Normal 3 34 48" xfId="1717"/>
    <cellStyle name="Normal 3 34 49" xfId="1718"/>
    <cellStyle name="Normal 3 34 5" xfId="1719"/>
    <cellStyle name="Normal 3 34 50" xfId="1720"/>
    <cellStyle name="Normal 3 34 51" xfId="1721"/>
    <cellStyle name="Normal 3 34 52" xfId="1722"/>
    <cellStyle name="Normal 3 34 53" xfId="1723"/>
    <cellStyle name="Normal 3 34 54" xfId="1724"/>
    <cellStyle name="Normal 3 34 55" xfId="1725"/>
    <cellStyle name="Normal 3 34 56" xfId="1726"/>
    <cellStyle name="Normal 3 34 57" xfId="1727"/>
    <cellStyle name="Normal 3 34 58" xfId="1728"/>
    <cellStyle name="Normal 3 34 59" xfId="1729"/>
    <cellStyle name="Normal 3 34 6" xfId="1730"/>
    <cellStyle name="Normal 3 34 60" xfId="1731"/>
    <cellStyle name="Normal 3 34 61" xfId="1732"/>
    <cellStyle name="Normal 3 34 62" xfId="1733"/>
    <cellStyle name="Normal 3 34 63" xfId="1734"/>
    <cellStyle name="Normal 3 34 7" xfId="1735"/>
    <cellStyle name="Normal 3 34 8" xfId="1736"/>
    <cellStyle name="Normal 3 34 9" xfId="1737"/>
    <cellStyle name="Normal 3 35" xfId="40"/>
    <cellStyle name="Normal 3 35 10" xfId="1738"/>
    <cellStyle name="Normal 3 35 11" xfId="1739"/>
    <cellStyle name="Normal 3 35 12" xfId="1740"/>
    <cellStyle name="Normal 3 35 13" xfId="1741"/>
    <cellStyle name="Normal 3 35 14" xfId="1742"/>
    <cellStyle name="Normal 3 35 15" xfId="1743"/>
    <cellStyle name="Normal 3 35 16" xfId="1744"/>
    <cellStyle name="Normal 3 35 17" xfId="1745"/>
    <cellStyle name="Normal 3 35 18" xfId="1746"/>
    <cellStyle name="Normal 3 35 19" xfId="1747"/>
    <cellStyle name="Normal 3 35 2" xfId="1748"/>
    <cellStyle name="Normal 3 35 20" xfId="1749"/>
    <cellStyle name="Normal 3 35 21" xfId="1750"/>
    <cellStyle name="Normal 3 35 22" xfId="1751"/>
    <cellStyle name="Normal 3 35 23" xfId="1752"/>
    <cellStyle name="Normal 3 35 24" xfId="1753"/>
    <cellStyle name="Normal 3 35 25" xfId="1754"/>
    <cellStyle name="Normal 3 35 26" xfId="1755"/>
    <cellStyle name="Normal 3 35 27" xfId="1756"/>
    <cellStyle name="Normal 3 35 28" xfId="1757"/>
    <cellStyle name="Normal 3 35 29" xfId="1758"/>
    <cellStyle name="Normal 3 35 3" xfId="1759"/>
    <cellStyle name="Normal 3 35 30" xfId="1760"/>
    <cellStyle name="Normal 3 35 31" xfId="1761"/>
    <cellStyle name="Normal 3 35 32" xfId="1762"/>
    <cellStyle name="Normal 3 35 33" xfId="1763"/>
    <cellStyle name="Normal 3 35 34" xfId="1764"/>
    <cellStyle name="Normal 3 35 35" xfId="1765"/>
    <cellStyle name="Normal 3 35 36" xfId="1766"/>
    <cellStyle name="Normal 3 35 37" xfId="1767"/>
    <cellStyle name="Normal 3 35 38" xfId="1768"/>
    <cellStyle name="Normal 3 35 39" xfId="1769"/>
    <cellStyle name="Normal 3 35 4" xfId="1770"/>
    <cellStyle name="Normal 3 35 40" xfId="1771"/>
    <cellStyle name="Normal 3 35 41" xfId="1772"/>
    <cellStyle name="Normal 3 35 42" xfId="1773"/>
    <cellStyle name="Normal 3 35 43" xfId="1774"/>
    <cellStyle name="Normal 3 35 44" xfId="1775"/>
    <cellStyle name="Normal 3 35 45" xfId="1776"/>
    <cellStyle name="Normal 3 35 46" xfId="1777"/>
    <cellStyle name="Normal 3 35 47" xfId="1778"/>
    <cellStyle name="Normal 3 35 48" xfId="1779"/>
    <cellStyle name="Normal 3 35 49" xfId="1780"/>
    <cellStyle name="Normal 3 35 5" xfId="1781"/>
    <cellStyle name="Normal 3 35 50" xfId="1782"/>
    <cellStyle name="Normal 3 35 51" xfId="1783"/>
    <cellStyle name="Normal 3 35 52" xfId="1784"/>
    <cellStyle name="Normal 3 35 53" xfId="1785"/>
    <cellStyle name="Normal 3 35 54" xfId="1786"/>
    <cellStyle name="Normal 3 35 55" xfId="1787"/>
    <cellStyle name="Normal 3 35 56" xfId="1788"/>
    <cellStyle name="Normal 3 35 57" xfId="1789"/>
    <cellStyle name="Normal 3 35 58" xfId="1790"/>
    <cellStyle name="Normal 3 35 59" xfId="1791"/>
    <cellStyle name="Normal 3 35 6" xfId="1792"/>
    <cellStyle name="Normal 3 35 60" xfId="1793"/>
    <cellStyle name="Normal 3 35 61" xfId="1794"/>
    <cellStyle name="Normal 3 35 62" xfId="1795"/>
    <cellStyle name="Normal 3 35 63" xfId="1796"/>
    <cellStyle name="Normal 3 35 7" xfId="1797"/>
    <cellStyle name="Normal 3 35 8" xfId="1798"/>
    <cellStyle name="Normal 3 35 9" xfId="1799"/>
    <cellStyle name="Normal 3 36" xfId="41"/>
    <cellStyle name="Normal 3 36 10" xfId="1800"/>
    <cellStyle name="Normal 3 36 11" xfId="1801"/>
    <cellStyle name="Normal 3 36 12" xfId="1802"/>
    <cellStyle name="Normal 3 36 13" xfId="1803"/>
    <cellStyle name="Normal 3 36 14" xfId="1804"/>
    <cellStyle name="Normal 3 36 15" xfId="1805"/>
    <cellStyle name="Normal 3 36 16" xfId="1806"/>
    <cellStyle name="Normal 3 36 17" xfId="1807"/>
    <cellStyle name="Normal 3 36 18" xfId="1808"/>
    <cellStyle name="Normal 3 36 19" xfId="1809"/>
    <cellStyle name="Normal 3 36 2" xfId="1810"/>
    <cellStyle name="Normal 3 36 20" xfId="1811"/>
    <cellStyle name="Normal 3 36 21" xfId="1812"/>
    <cellStyle name="Normal 3 36 22" xfId="1813"/>
    <cellStyle name="Normal 3 36 23" xfId="1814"/>
    <cellStyle name="Normal 3 36 24" xfId="1815"/>
    <cellStyle name="Normal 3 36 25" xfId="1816"/>
    <cellStyle name="Normal 3 36 26" xfId="1817"/>
    <cellStyle name="Normal 3 36 27" xfId="1818"/>
    <cellStyle name="Normal 3 36 28" xfId="1819"/>
    <cellStyle name="Normal 3 36 29" xfId="1820"/>
    <cellStyle name="Normal 3 36 3" xfId="1821"/>
    <cellStyle name="Normal 3 36 30" xfId="1822"/>
    <cellStyle name="Normal 3 36 31" xfId="1823"/>
    <cellStyle name="Normal 3 36 32" xfId="1824"/>
    <cellStyle name="Normal 3 36 33" xfId="1825"/>
    <cellStyle name="Normal 3 36 34" xfId="1826"/>
    <cellStyle name="Normal 3 36 35" xfId="1827"/>
    <cellStyle name="Normal 3 36 36" xfId="1828"/>
    <cellStyle name="Normal 3 36 37" xfId="1829"/>
    <cellStyle name="Normal 3 36 38" xfId="1830"/>
    <cellStyle name="Normal 3 36 39" xfId="1831"/>
    <cellStyle name="Normal 3 36 4" xfId="1832"/>
    <cellStyle name="Normal 3 36 40" xfId="1833"/>
    <cellStyle name="Normal 3 36 41" xfId="1834"/>
    <cellStyle name="Normal 3 36 42" xfId="1835"/>
    <cellStyle name="Normal 3 36 43" xfId="1836"/>
    <cellStyle name="Normal 3 36 44" xfId="1837"/>
    <cellStyle name="Normal 3 36 45" xfId="1838"/>
    <cellStyle name="Normal 3 36 46" xfId="1839"/>
    <cellStyle name="Normal 3 36 47" xfId="1840"/>
    <cellStyle name="Normal 3 36 48" xfId="1841"/>
    <cellStyle name="Normal 3 36 49" xfId="1842"/>
    <cellStyle name="Normal 3 36 5" xfId="1843"/>
    <cellStyle name="Normal 3 36 50" xfId="1844"/>
    <cellStyle name="Normal 3 36 51" xfId="1845"/>
    <cellStyle name="Normal 3 36 52" xfId="1846"/>
    <cellStyle name="Normal 3 36 53" xfId="1847"/>
    <cellStyle name="Normal 3 36 54" xfId="1848"/>
    <cellStyle name="Normal 3 36 55" xfId="1849"/>
    <cellStyle name="Normal 3 36 56" xfId="1850"/>
    <cellStyle name="Normal 3 36 57" xfId="1851"/>
    <cellStyle name="Normal 3 36 58" xfId="1852"/>
    <cellStyle name="Normal 3 36 59" xfId="1853"/>
    <cellStyle name="Normal 3 36 6" xfId="1854"/>
    <cellStyle name="Normal 3 36 60" xfId="1855"/>
    <cellStyle name="Normal 3 36 61" xfId="1856"/>
    <cellStyle name="Normal 3 36 62" xfId="1857"/>
    <cellStyle name="Normal 3 36 63" xfId="1858"/>
    <cellStyle name="Normal 3 36 7" xfId="1859"/>
    <cellStyle name="Normal 3 36 8" xfId="1860"/>
    <cellStyle name="Normal 3 36 9" xfId="1861"/>
    <cellStyle name="Normal 3 37" xfId="42"/>
    <cellStyle name="Normal 3 37 10" xfId="1862"/>
    <cellStyle name="Normal 3 37 11" xfId="1863"/>
    <cellStyle name="Normal 3 37 12" xfId="1864"/>
    <cellStyle name="Normal 3 37 13" xfId="1865"/>
    <cellStyle name="Normal 3 37 14" xfId="1866"/>
    <cellStyle name="Normal 3 37 15" xfId="1867"/>
    <cellStyle name="Normal 3 37 16" xfId="1868"/>
    <cellStyle name="Normal 3 37 17" xfId="1869"/>
    <cellStyle name="Normal 3 37 18" xfId="1870"/>
    <cellStyle name="Normal 3 37 19" xfId="1871"/>
    <cellStyle name="Normal 3 37 2" xfId="1872"/>
    <cellStyle name="Normal 3 37 20" xfId="1873"/>
    <cellStyle name="Normal 3 37 21" xfId="1874"/>
    <cellStyle name="Normal 3 37 22" xfId="1875"/>
    <cellStyle name="Normal 3 37 23" xfId="1876"/>
    <cellStyle name="Normal 3 37 24" xfId="1877"/>
    <cellStyle name="Normal 3 37 25" xfId="1878"/>
    <cellStyle name="Normal 3 37 26" xfId="1879"/>
    <cellStyle name="Normal 3 37 27" xfId="1880"/>
    <cellStyle name="Normal 3 37 28" xfId="1881"/>
    <cellStyle name="Normal 3 37 29" xfId="1882"/>
    <cellStyle name="Normal 3 37 3" xfId="1883"/>
    <cellStyle name="Normal 3 37 30" xfId="1884"/>
    <cellStyle name="Normal 3 37 31" xfId="1885"/>
    <cellStyle name="Normal 3 37 32" xfId="1886"/>
    <cellStyle name="Normal 3 37 33" xfId="1887"/>
    <cellStyle name="Normal 3 37 34" xfId="1888"/>
    <cellStyle name="Normal 3 37 35" xfId="1889"/>
    <cellStyle name="Normal 3 37 36" xfId="1890"/>
    <cellStyle name="Normal 3 37 37" xfId="1891"/>
    <cellStyle name="Normal 3 37 38" xfId="1892"/>
    <cellStyle name="Normal 3 37 39" xfId="1893"/>
    <cellStyle name="Normal 3 37 4" xfId="1894"/>
    <cellStyle name="Normal 3 37 40" xfId="1895"/>
    <cellStyle name="Normal 3 37 41" xfId="1896"/>
    <cellStyle name="Normal 3 37 42" xfId="1897"/>
    <cellStyle name="Normal 3 37 43" xfId="1898"/>
    <cellStyle name="Normal 3 37 44" xfId="1899"/>
    <cellStyle name="Normal 3 37 45" xfId="1900"/>
    <cellStyle name="Normal 3 37 46" xfId="1901"/>
    <cellStyle name="Normal 3 37 47" xfId="1902"/>
    <cellStyle name="Normal 3 37 48" xfId="1903"/>
    <cellStyle name="Normal 3 37 49" xfId="1904"/>
    <cellStyle name="Normal 3 37 5" xfId="1905"/>
    <cellStyle name="Normal 3 37 50" xfId="1906"/>
    <cellStyle name="Normal 3 37 51" xfId="1907"/>
    <cellStyle name="Normal 3 37 52" xfId="1908"/>
    <cellStyle name="Normal 3 37 53" xfId="1909"/>
    <cellStyle name="Normal 3 37 54" xfId="1910"/>
    <cellStyle name="Normal 3 37 55" xfId="1911"/>
    <cellStyle name="Normal 3 37 56" xfId="1912"/>
    <cellStyle name="Normal 3 37 57" xfId="1913"/>
    <cellStyle name="Normal 3 37 58" xfId="1914"/>
    <cellStyle name="Normal 3 37 59" xfId="1915"/>
    <cellStyle name="Normal 3 37 6" xfId="1916"/>
    <cellStyle name="Normal 3 37 60" xfId="1917"/>
    <cellStyle name="Normal 3 37 61" xfId="1918"/>
    <cellStyle name="Normal 3 37 62" xfId="1919"/>
    <cellStyle name="Normal 3 37 63" xfId="1920"/>
    <cellStyle name="Normal 3 37 7" xfId="1921"/>
    <cellStyle name="Normal 3 37 8" xfId="1922"/>
    <cellStyle name="Normal 3 37 9" xfId="1923"/>
    <cellStyle name="Normal 3 38" xfId="43"/>
    <cellStyle name="Normal 3 38 10" xfId="1924"/>
    <cellStyle name="Normal 3 38 11" xfId="1925"/>
    <cellStyle name="Normal 3 38 12" xfId="1926"/>
    <cellStyle name="Normal 3 38 13" xfId="1927"/>
    <cellStyle name="Normal 3 38 14" xfId="1928"/>
    <cellStyle name="Normal 3 38 15" xfId="1929"/>
    <cellStyle name="Normal 3 38 16" xfId="1930"/>
    <cellStyle name="Normal 3 38 17" xfId="1931"/>
    <cellStyle name="Normal 3 38 18" xfId="1932"/>
    <cellStyle name="Normal 3 38 19" xfId="1933"/>
    <cellStyle name="Normal 3 38 2" xfId="1934"/>
    <cellStyle name="Normal 3 38 20" xfId="1935"/>
    <cellStyle name="Normal 3 38 21" xfId="1936"/>
    <cellStyle name="Normal 3 38 22" xfId="1937"/>
    <cellStyle name="Normal 3 38 23" xfId="1938"/>
    <cellStyle name="Normal 3 38 24" xfId="1939"/>
    <cellStyle name="Normal 3 38 25" xfId="1940"/>
    <cellStyle name="Normal 3 38 26" xfId="1941"/>
    <cellStyle name="Normal 3 38 27" xfId="1942"/>
    <cellStyle name="Normal 3 38 28" xfId="1943"/>
    <cellStyle name="Normal 3 38 29" xfId="1944"/>
    <cellStyle name="Normal 3 38 3" xfId="1945"/>
    <cellStyle name="Normal 3 38 30" xfId="1946"/>
    <cellStyle name="Normal 3 38 31" xfId="1947"/>
    <cellStyle name="Normal 3 38 32" xfId="1948"/>
    <cellStyle name="Normal 3 38 33" xfId="1949"/>
    <cellStyle name="Normal 3 38 34" xfId="1950"/>
    <cellStyle name="Normal 3 38 35" xfId="1951"/>
    <cellStyle name="Normal 3 38 36" xfId="1952"/>
    <cellStyle name="Normal 3 38 37" xfId="1953"/>
    <cellStyle name="Normal 3 38 38" xfId="1954"/>
    <cellStyle name="Normal 3 38 39" xfId="1955"/>
    <cellStyle name="Normal 3 38 4" xfId="1956"/>
    <cellStyle name="Normal 3 38 40" xfId="1957"/>
    <cellStyle name="Normal 3 38 41" xfId="1958"/>
    <cellStyle name="Normal 3 38 42" xfId="1959"/>
    <cellStyle name="Normal 3 38 43" xfId="1960"/>
    <cellStyle name="Normal 3 38 44" xfId="1961"/>
    <cellStyle name="Normal 3 38 45" xfId="1962"/>
    <cellStyle name="Normal 3 38 46" xfId="1963"/>
    <cellStyle name="Normal 3 38 47" xfId="1964"/>
    <cellStyle name="Normal 3 38 48" xfId="1965"/>
    <cellStyle name="Normal 3 38 49" xfId="1966"/>
    <cellStyle name="Normal 3 38 5" xfId="1967"/>
    <cellStyle name="Normal 3 38 50" xfId="1968"/>
    <cellStyle name="Normal 3 38 51" xfId="1969"/>
    <cellStyle name="Normal 3 38 52" xfId="1970"/>
    <cellStyle name="Normal 3 38 53" xfId="1971"/>
    <cellStyle name="Normal 3 38 54" xfId="1972"/>
    <cellStyle name="Normal 3 38 55" xfId="1973"/>
    <cellStyle name="Normal 3 38 56" xfId="1974"/>
    <cellStyle name="Normal 3 38 57" xfId="1975"/>
    <cellStyle name="Normal 3 38 58" xfId="1976"/>
    <cellStyle name="Normal 3 38 59" xfId="1977"/>
    <cellStyle name="Normal 3 38 6" xfId="1978"/>
    <cellStyle name="Normal 3 38 60" xfId="1979"/>
    <cellStyle name="Normal 3 38 61" xfId="1980"/>
    <cellStyle name="Normal 3 38 62" xfId="1981"/>
    <cellStyle name="Normal 3 38 63" xfId="1982"/>
    <cellStyle name="Normal 3 38 7" xfId="1983"/>
    <cellStyle name="Normal 3 38 8" xfId="1984"/>
    <cellStyle name="Normal 3 38 9" xfId="1985"/>
    <cellStyle name="Normal 3 39" xfId="44"/>
    <cellStyle name="Normal 3 39 10" xfId="1986"/>
    <cellStyle name="Normal 3 39 11" xfId="1987"/>
    <cellStyle name="Normal 3 39 12" xfId="1988"/>
    <cellStyle name="Normal 3 39 13" xfId="1989"/>
    <cellStyle name="Normal 3 39 14" xfId="1990"/>
    <cellStyle name="Normal 3 39 15" xfId="1991"/>
    <cellStyle name="Normal 3 39 16" xfId="1992"/>
    <cellStyle name="Normal 3 39 17" xfId="1993"/>
    <cellStyle name="Normal 3 39 18" xfId="1994"/>
    <cellStyle name="Normal 3 39 19" xfId="1995"/>
    <cellStyle name="Normal 3 39 2" xfId="1996"/>
    <cellStyle name="Normal 3 39 20" xfId="1997"/>
    <cellStyle name="Normal 3 39 21" xfId="1998"/>
    <cellStyle name="Normal 3 39 22" xfId="1999"/>
    <cellStyle name="Normal 3 39 23" xfId="2000"/>
    <cellStyle name="Normal 3 39 24" xfId="2001"/>
    <cellStyle name="Normal 3 39 25" xfId="2002"/>
    <cellStyle name="Normal 3 39 26" xfId="2003"/>
    <cellStyle name="Normal 3 39 27" xfId="2004"/>
    <cellStyle name="Normal 3 39 28" xfId="2005"/>
    <cellStyle name="Normal 3 39 29" xfId="2006"/>
    <cellStyle name="Normal 3 39 3" xfId="2007"/>
    <cellStyle name="Normal 3 39 30" xfId="2008"/>
    <cellStyle name="Normal 3 39 31" xfId="2009"/>
    <cellStyle name="Normal 3 39 32" xfId="2010"/>
    <cellStyle name="Normal 3 39 33" xfId="2011"/>
    <cellStyle name="Normal 3 39 34" xfId="2012"/>
    <cellStyle name="Normal 3 39 35" xfId="2013"/>
    <cellStyle name="Normal 3 39 36" xfId="2014"/>
    <cellStyle name="Normal 3 39 37" xfId="2015"/>
    <cellStyle name="Normal 3 39 38" xfId="2016"/>
    <cellStyle name="Normal 3 39 39" xfId="2017"/>
    <cellStyle name="Normal 3 39 4" xfId="2018"/>
    <cellStyle name="Normal 3 39 40" xfId="2019"/>
    <cellStyle name="Normal 3 39 41" xfId="2020"/>
    <cellStyle name="Normal 3 39 42" xfId="2021"/>
    <cellStyle name="Normal 3 39 43" xfId="2022"/>
    <cellStyle name="Normal 3 39 44" xfId="2023"/>
    <cellStyle name="Normal 3 39 45" xfId="2024"/>
    <cellStyle name="Normal 3 39 46" xfId="2025"/>
    <cellStyle name="Normal 3 39 47" xfId="2026"/>
    <cellStyle name="Normal 3 39 48" xfId="2027"/>
    <cellStyle name="Normal 3 39 49" xfId="2028"/>
    <cellStyle name="Normal 3 39 5" xfId="2029"/>
    <cellStyle name="Normal 3 39 50" xfId="2030"/>
    <cellStyle name="Normal 3 39 51" xfId="2031"/>
    <cellStyle name="Normal 3 39 52" xfId="2032"/>
    <cellStyle name="Normal 3 39 53" xfId="2033"/>
    <cellStyle name="Normal 3 39 54" xfId="2034"/>
    <cellStyle name="Normal 3 39 55" xfId="2035"/>
    <cellStyle name="Normal 3 39 56" xfId="2036"/>
    <cellStyle name="Normal 3 39 57" xfId="2037"/>
    <cellStyle name="Normal 3 39 58" xfId="2038"/>
    <cellStyle name="Normal 3 39 59" xfId="2039"/>
    <cellStyle name="Normal 3 39 6" xfId="2040"/>
    <cellStyle name="Normal 3 39 60" xfId="2041"/>
    <cellStyle name="Normal 3 39 61" xfId="2042"/>
    <cellStyle name="Normal 3 39 62" xfId="2043"/>
    <cellStyle name="Normal 3 39 63" xfId="2044"/>
    <cellStyle name="Normal 3 39 7" xfId="2045"/>
    <cellStyle name="Normal 3 39 8" xfId="2046"/>
    <cellStyle name="Normal 3 39 9" xfId="2047"/>
    <cellStyle name="Normal 3 4" xfId="45"/>
    <cellStyle name="Normal 3 4 10" xfId="2048"/>
    <cellStyle name="Normal 3 4 11" xfId="2049"/>
    <cellStyle name="Normal 3 4 12" xfId="2050"/>
    <cellStyle name="Normal 3 4 13" xfId="2051"/>
    <cellStyle name="Normal 3 4 14" xfId="2052"/>
    <cellStyle name="Normal 3 4 15" xfId="2053"/>
    <cellStyle name="Normal 3 4 16" xfId="2054"/>
    <cellStyle name="Normal 3 4 17" xfId="2055"/>
    <cellStyle name="Normal 3 4 18" xfId="2056"/>
    <cellStyle name="Normal 3 4 19" xfId="2057"/>
    <cellStyle name="Normal 3 4 2" xfId="2058"/>
    <cellStyle name="Normal 3 4 20" xfId="2059"/>
    <cellStyle name="Normal 3 4 21" xfId="2060"/>
    <cellStyle name="Normal 3 4 22" xfId="2061"/>
    <cellStyle name="Normal 3 4 23" xfId="2062"/>
    <cellStyle name="Normal 3 4 24" xfId="2063"/>
    <cellStyle name="Normal 3 4 25" xfId="2064"/>
    <cellStyle name="Normal 3 4 26" xfId="2065"/>
    <cellStyle name="Normal 3 4 27" xfId="2066"/>
    <cellStyle name="Normal 3 4 28" xfId="2067"/>
    <cellStyle name="Normal 3 4 29" xfId="2068"/>
    <cellStyle name="Normal 3 4 3" xfId="2069"/>
    <cellStyle name="Normal 3 4 30" xfId="2070"/>
    <cellStyle name="Normal 3 4 31" xfId="2071"/>
    <cellStyle name="Normal 3 4 32" xfId="2072"/>
    <cellStyle name="Normal 3 4 33" xfId="2073"/>
    <cellStyle name="Normal 3 4 34" xfId="2074"/>
    <cellStyle name="Normal 3 4 35" xfId="2075"/>
    <cellStyle name="Normal 3 4 36" xfId="2076"/>
    <cellStyle name="Normal 3 4 37" xfId="2077"/>
    <cellStyle name="Normal 3 4 38" xfId="2078"/>
    <cellStyle name="Normal 3 4 39" xfId="2079"/>
    <cellStyle name="Normal 3 4 4" xfId="2080"/>
    <cellStyle name="Normal 3 4 40" xfId="2081"/>
    <cellStyle name="Normal 3 4 41" xfId="2082"/>
    <cellStyle name="Normal 3 4 42" xfId="2083"/>
    <cellStyle name="Normal 3 4 43" xfId="2084"/>
    <cellStyle name="Normal 3 4 44" xfId="2085"/>
    <cellStyle name="Normal 3 4 45" xfId="2086"/>
    <cellStyle name="Normal 3 4 46" xfId="2087"/>
    <cellStyle name="Normal 3 4 47" xfId="2088"/>
    <cellStyle name="Normal 3 4 48" xfId="2089"/>
    <cellStyle name="Normal 3 4 49" xfId="2090"/>
    <cellStyle name="Normal 3 4 5" xfId="2091"/>
    <cellStyle name="Normal 3 4 50" xfId="2092"/>
    <cellStyle name="Normal 3 4 51" xfId="2093"/>
    <cellStyle name="Normal 3 4 52" xfId="2094"/>
    <cellStyle name="Normal 3 4 53" xfId="2095"/>
    <cellStyle name="Normal 3 4 54" xfId="2096"/>
    <cellStyle name="Normal 3 4 55" xfId="2097"/>
    <cellStyle name="Normal 3 4 56" xfId="2098"/>
    <cellStyle name="Normal 3 4 57" xfId="2099"/>
    <cellStyle name="Normal 3 4 58" xfId="2100"/>
    <cellStyle name="Normal 3 4 59" xfId="2101"/>
    <cellStyle name="Normal 3 4 6" xfId="2102"/>
    <cellStyle name="Normal 3 4 60" xfId="2103"/>
    <cellStyle name="Normal 3 4 61" xfId="2104"/>
    <cellStyle name="Normal 3 4 62" xfId="2105"/>
    <cellStyle name="Normal 3 4 63" xfId="2106"/>
    <cellStyle name="Normal 3 4 7" xfId="2107"/>
    <cellStyle name="Normal 3 4 8" xfId="2108"/>
    <cellStyle name="Normal 3 4 9" xfId="2109"/>
    <cellStyle name="Normal 3 40" xfId="46"/>
    <cellStyle name="Normal 3 40 10" xfId="2110"/>
    <cellStyle name="Normal 3 40 11" xfId="2111"/>
    <cellStyle name="Normal 3 40 12" xfId="2112"/>
    <cellStyle name="Normal 3 40 13" xfId="2113"/>
    <cellStyle name="Normal 3 40 14" xfId="2114"/>
    <cellStyle name="Normal 3 40 15" xfId="2115"/>
    <cellStyle name="Normal 3 40 16" xfId="2116"/>
    <cellStyle name="Normal 3 40 17" xfId="2117"/>
    <cellStyle name="Normal 3 40 18" xfId="2118"/>
    <cellStyle name="Normal 3 40 19" xfId="2119"/>
    <cellStyle name="Normal 3 40 2" xfId="2120"/>
    <cellStyle name="Normal 3 40 20" xfId="2121"/>
    <cellStyle name="Normal 3 40 21" xfId="2122"/>
    <cellStyle name="Normal 3 40 22" xfId="2123"/>
    <cellStyle name="Normal 3 40 23" xfId="2124"/>
    <cellStyle name="Normal 3 40 24" xfId="2125"/>
    <cellStyle name="Normal 3 40 25" xfId="2126"/>
    <cellStyle name="Normal 3 40 26" xfId="2127"/>
    <cellStyle name="Normal 3 40 27" xfId="2128"/>
    <cellStyle name="Normal 3 40 28" xfId="2129"/>
    <cellStyle name="Normal 3 40 29" xfId="2130"/>
    <cellStyle name="Normal 3 40 3" xfId="2131"/>
    <cellStyle name="Normal 3 40 30" xfId="2132"/>
    <cellStyle name="Normal 3 40 31" xfId="2133"/>
    <cellStyle name="Normal 3 40 32" xfId="2134"/>
    <cellStyle name="Normal 3 40 33" xfId="2135"/>
    <cellStyle name="Normal 3 40 34" xfId="2136"/>
    <cellStyle name="Normal 3 40 35" xfId="2137"/>
    <cellStyle name="Normal 3 40 36" xfId="2138"/>
    <cellStyle name="Normal 3 40 37" xfId="2139"/>
    <cellStyle name="Normal 3 40 38" xfId="2140"/>
    <cellStyle name="Normal 3 40 39" xfId="2141"/>
    <cellStyle name="Normal 3 40 4" xfId="2142"/>
    <cellStyle name="Normal 3 40 40" xfId="2143"/>
    <cellStyle name="Normal 3 40 41" xfId="2144"/>
    <cellStyle name="Normal 3 40 42" xfId="2145"/>
    <cellStyle name="Normal 3 40 43" xfId="2146"/>
    <cellStyle name="Normal 3 40 44" xfId="2147"/>
    <cellStyle name="Normal 3 40 45" xfId="2148"/>
    <cellStyle name="Normal 3 40 46" xfId="2149"/>
    <cellStyle name="Normal 3 40 47" xfId="2150"/>
    <cellStyle name="Normal 3 40 48" xfId="2151"/>
    <cellStyle name="Normal 3 40 49" xfId="2152"/>
    <cellStyle name="Normal 3 40 5" xfId="2153"/>
    <cellStyle name="Normal 3 40 50" xfId="2154"/>
    <cellStyle name="Normal 3 40 51" xfId="2155"/>
    <cellStyle name="Normal 3 40 52" xfId="2156"/>
    <cellStyle name="Normal 3 40 53" xfId="2157"/>
    <cellStyle name="Normal 3 40 54" xfId="2158"/>
    <cellStyle name="Normal 3 40 55" xfId="2159"/>
    <cellStyle name="Normal 3 40 56" xfId="2160"/>
    <cellStyle name="Normal 3 40 57" xfId="2161"/>
    <cellStyle name="Normal 3 40 58" xfId="2162"/>
    <cellStyle name="Normal 3 40 59" xfId="2163"/>
    <cellStyle name="Normal 3 40 6" xfId="2164"/>
    <cellStyle name="Normal 3 40 60" xfId="2165"/>
    <cellStyle name="Normal 3 40 61" xfId="2166"/>
    <cellStyle name="Normal 3 40 62" xfId="2167"/>
    <cellStyle name="Normal 3 40 63" xfId="2168"/>
    <cellStyle name="Normal 3 40 7" xfId="2169"/>
    <cellStyle name="Normal 3 40 8" xfId="2170"/>
    <cellStyle name="Normal 3 40 9" xfId="2171"/>
    <cellStyle name="Normal 3 41" xfId="47"/>
    <cellStyle name="Normal 3 41 10" xfId="48"/>
    <cellStyle name="Normal 3 41 11" xfId="2172"/>
    <cellStyle name="Normal 3 41 12" xfId="2173"/>
    <cellStyle name="Normal 3 41 13" xfId="2174"/>
    <cellStyle name="Normal 3 41 14" xfId="2175"/>
    <cellStyle name="Normal 3 41 15" xfId="2176"/>
    <cellStyle name="Normal 3 41 16" xfId="2177"/>
    <cellStyle name="Normal 3 41 17" xfId="2178"/>
    <cellStyle name="Normal 3 41 18" xfId="2179"/>
    <cellStyle name="Normal 3 41 19" xfId="2180"/>
    <cellStyle name="Normal 3 41 2" xfId="2181"/>
    <cellStyle name="Normal 3 41 20" xfId="2182"/>
    <cellStyle name="Normal 3 41 21" xfId="2183"/>
    <cellStyle name="Normal 3 41 22" xfId="2184"/>
    <cellStyle name="Normal 3 41 23" xfId="2185"/>
    <cellStyle name="Normal 3 41 24" xfId="2186"/>
    <cellStyle name="Normal 3 41 25" xfId="2187"/>
    <cellStyle name="Normal 3 41 26" xfId="2188"/>
    <cellStyle name="Normal 3 41 27" xfId="2189"/>
    <cellStyle name="Normal 3 41 28" xfId="2190"/>
    <cellStyle name="Normal 3 41 29" xfId="2191"/>
    <cellStyle name="Normal 3 41 3" xfId="2192"/>
    <cellStyle name="Normal 3 41 30" xfId="2193"/>
    <cellStyle name="Normal 3 41 31" xfId="2194"/>
    <cellStyle name="Normal 3 41 32" xfId="2195"/>
    <cellStyle name="Normal 3 41 33" xfId="2196"/>
    <cellStyle name="Normal 3 41 34" xfId="2197"/>
    <cellStyle name="Normal 3 41 35" xfId="2198"/>
    <cellStyle name="Normal 3 41 36" xfId="2199"/>
    <cellStyle name="Normal 3 41 37" xfId="2200"/>
    <cellStyle name="Normal 3 41 38" xfId="2201"/>
    <cellStyle name="Normal 3 41 39" xfId="2202"/>
    <cellStyle name="Normal 3 41 4" xfId="2203"/>
    <cellStyle name="Normal 3 41 40" xfId="2204"/>
    <cellStyle name="Normal 3 41 41" xfId="2205"/>
    <cellStyle name="Normal 3 41 42" xfId="2206"/>
    <cellStyle name="Normal 3 41 43" xfId="2207"/>
    <cellStyle name="Normal 3 41 44" xfId="2208"/>
    <cellStyle name="Normal 3 41 45" xfId="2209"/>
    <cellStyle name="Normal 3 41 46" xfId="2210"/>
    <cellStyle name="Normal 3 41 47" xfId="2211"/>
    <cellStyle name="Normal 3 41 48" xfId="2212"/>
    <cellStyle name="Normal 3 41 49" xfId="2213"/>
    <cellStyle name="Normal 3 41 5" xfId="2214"/>
    <cellStyle name="Normal 3 41 50" xfId="2215"/>
    <cellStyle name="Normal 3 41 51" xfId="2216"/>
    <cellStyle name="Normal 3 41 52" xfId="2217"/>
    <cellStyle name="Normal 3 41 53" xfId="2218"/>
    <cellStyle name="Normal 3 41 54" xfId="2219"/>
    <cellStyle name="Normal 3 41 55" xfId="2220"/>
    <cellStyle name="Normal 3 41 56" xfId="2221"/>
    <cellStyle name="Normal 3 41 57" xfId="2222"/>
    <cellStyle name="Normal 3 41 58" xfId="2223"/>
    <cellStyle name="Normal 3 41 59" xfId="2224"/>
    <cellStyle name="Normal 3 41 6" xfId="2225"/>
    <cellStyle name="Normal 3 41 60" xfId="2226"/>
    <cellStyle name="Normal 3 41 61" xfId="2227"/>
    <cellStyle name="Normal 3 41 62" xfId="2228"/>
    <cellStyle name="Normal 3 41 63" xfId="2229"/>
    <cellStyle name="Normal 3 41 7" xfId="2230"/>
    <cellStyle name="Normal 3 41 8" xfId="2231"/>
    <cellStyle name="Normal 3 41 9" xfId="2232"/>
    <cellStyle name="Normal 3 42" xfId="49"/>
    <cellStyle name="Normal 3 43" xfId="2233"/>
    <cellStyle name="Normal 3 44" xfId="2234"/>
    <cellStyle name="Normal 3 45" xfId="2235"/>
    <cellStyle name="Normal 3 46" xfId="2236"/>
    <cellStyle name="Normal 3 47" xfId="2237"/>
    <cellStyle name="Normal 3 48" xfId="2238"/>
    <cellStyle name="Normal 3 49" xfId="2239"/>
    <cellStyle name="Normal 3 5" xfId="50"/>
    <cellStyle name="Normal 3 5 10" xfId="2240"/>
    <cellStyle name="Normal 3 5 11" xfId="2241"/>
    <cellStyle name="Normal 3 5 12" xfId="2242"/>
    <cellStyle name="Normal 3 5 13" xfId="2243"/>
    <cellStyle name="Normal 3 5 14" xfId="2244"/>
    <cellStyle name="Normal 3 5 15" xfId="2245"/>
    <cellStyle name="Normal 3 5 16" xfId="2246"/>
    <cellStyle name="Normal 3 5 17" xfId="2247"/>
    <cellStyle name="Normal 3 5 18" xfId="2248"/>
    <cellStyle name="Normal 3 5 19" xfId="2249"/>
    <cellStyle name="Normal 3 5 2" xfId="2250"/>
    <cellStyle name="Normal 3 5 20" xfId="2251"/>
    <cellStyle name="Normal 3 5 21" xfId="2252"/>
    <cellStyle name="Normal 3 5 22" xfId="2253"/>
    <cellStyle name="Normal 3 5 23" xfId="2254"/>
    <cellStyle name="Normal 3 5 24" xfId="2255"/>
    <cellStyle name="Normal 3 5 25" xfId="2256"/>
    <cellStyle name="Normal 3 5 26" xfId="2257"/>
    <cellStyle name="Normal 3 5 27" xfId="2258"/>
    <cellStyle name="Normal 3 5 28" xfId="2259"/>
    <cellStyle name="Normal 3 5 29" xfId="2260"/>
    <cellStyle name="Normal 3 5 3" xfId="2261"/>
    <cellStyle name="Normal 3 5 30" xfId="2262"/>
    <cellStyle name="Normal 3 5 31" xfId="2263"/>
    <cellStyle name="Normal 3 5 32" xfId="2264"/>
    <cellStyle name="Normal 3 5 33" xfId="2265"/>
    <cellStyle name="Normal 3 5 34" xfId="2266"/>
    <cellStyle name="Normal 3 5 35" xfId="2267"/>
    <cellStyle name="Normal 3 5 36" xfId="2268"/>
    <cellStyle name="Normal 3 5 37" xfId="2269"/>
    <cellStyle name="Normal 3 5 38" xfId="2270"/>
    <cellStyle name="Normal 3 5 39" xfId="2271"/>
    <cellStyle name="Normal 3 5 4" xfId="2272"/>
    <cellStyle name="Normal 3 5 40" xfId="2273"/>
    <cellStyle name="Normal 3 5 41" xfId="2274"/>
    <cellStyle name="Normal 3 5 42" xfId="2275"/>
    <cellStyle name="Normal 3 5 43" xfId="2276"/>
    <cellStyle name="Normal 3 5 44" xfId="2277"/>
    <cellStyle name="Normal 3 5 45" xfId="2278"/>
    <cellStyle name="Normal 3 5 46" xfId="2279"/>
    <cellStyle name="Normal 3 5 47" xfId="2280"/>
    <cellStyle name="Normal 3 5 48" xfId="2281"/>
    <cellStyle name="Normal 3 5 49" xfId="2282"/>
    <cellStyle name="Normal 3 5 5" xfId="2283"/>
    <cellStyle name="Normal 3 5 50" xfId="2284"/>
    <cellStyle name="Normal 3 5 51" xfId="2285"/>
    <cellStyle name="Normal 3 5 52" xfId="2286"/>
    <cellStyle name="Normal 3 5 53" xfId="2287"/>
    <cellStyle name="Normal 3 5 54" xfId="2288"/>
    <cellStyle name="Normal 3 5 55" xfId="2289"/>
    <cellStyle name="Normal 3 5 56" xfId="2290"/>
    <cellStyle name="Normal 3 5 57" xfId="2291"/>
    <cellStyle name="Normal 3 5 58" xfId="2292"/>
    <cellStyle name="Normal 3 5 59" xfId="2293"/>
    <cellStyle name="Normal 3 5 6" xfId="2294"/>
    <cellStyle name="Normal 3 5 60" xfId="2295"/>
    <cellStyle name="Normal 3 5 61" xfId="2296"/>
    <cellStyle name="Normal 3 5 62" xfId="2297"/>
    <cellStyle name="Normal 3 5 63" xfId="2298"/>
    <cellStyle name="Normal 3 5 7" xfId="2299"/>
    <cellStyle name="Normal 3 5 8" xfId="2300"/>
    <cellStyle name="Normal 3 5 9" xfId="2301"/>
    <cellStyle name="Normal 3 50" xfId="2302"/>
    <cellStyle name="Normal 3 51" xfId="2303"/>
    <cellStyle name="Normal 3 52" xfId="2304"/>
    <cellStyle name="Normal 3 53" xfId="2305"/>
    <cellStyle name="Normal 3 54" xfId="2306"/>
    <cellStyle name="Normal 3 55" xfId="2307"/>
    <cellStyle name="Normal 3 56" xfId="2308"/>
    <cellStyle name="Normal 3 57" xfId="2309"/>
    <cellStyle name="Normal 3 58" xfId="2310"/>
    <cellStyle name="Normal 3 59" xfId="2311"/>
    <cellStyle name="Normal 3 6" xfId="51"/>
    <cellStyle name="Normal 3 6 10" xfId="2312"/>
    <cellStyle name="Normal 3 6 11" xfId="2313"/>
    <cellStyle name="Normal 3 6 12" xfId="2314"/>
    <cellStyle name="Normal 3 6 13" xfId="2315"/>
    <cellStyle name="Normal 3 6 14" xfId="2316"/>
    <cellStyle name="Normal 3 6 15" xfId="2317"/>
    <cellStyle name="Normal 3 6 16" xfId="2318"/>
    <cellStyle name="Normal 3 6 17" xfId="2319"/>
    <cellStyle name="Normal 3 6 18" xfId="2320"/>
    <cellStyle name="Normal 3 6 19" xfId="2321"/>
    <cellStyle name="Normal 3 6 2" xfId="2322"/>
    <cellStyle name="Normal 3 6 20" xfId="2323"/>
    <cellStyle name="Normal 3 6 21" xfId="2324"/>
    <cellStyle name="Normal 3 6 22" xfId="2325"/>
    <cellStyle name="Normal 3 6 23" xfId="2326"/>
    <cellStyle name="Normal 3 6 24" xfId="2327"/>
    <cellStyle name="Normal 3 6 25" xfId="2328"/>
    <cellStyle name="Normal 3 6 26" xfId="2329"/>
    <cellStyle name="Normal 3 6 27" xfId="2330"/>
    <cellStyle name="Normal 3 6 28" xfId="2331"/>
    <cellStyle name="Normal 3 6 29" xfId="2332"/>
    <cellStyle name="Normal 3 6 3" xfId="2333"/>
    <cellStyle name="Normal 3 6 30" xfId="2334"/>
    <cellStyle name="Normal 3 6 31" xfId="2335"/>
    <cellStyle name="Normal 3 6 32" xfId="2336"/>
    <cellStyle name="Normal 3 6 33" xfId="2337"/>
    <cellStyle name="Normal 3 6 34" xfId="2338"/>
    <cellStyle name="Normal 3 6 35" xfId="2339"/>
    <cellStyle name="Normal 3 6 36" xfId="2340"/>
    <cellStyle name="Normal 3 6 37" xfId="2341"/>
    <cellStyle name="Normal 3 6 38" xfId="2342"/>
    <cellStyle name="Normal 3 6 39" xfId="2343"/>
    <cellStyle name="Normal 3 6 4" xfId="2344"/>
    <cellStyle name="Normal 3 6 40" xfId="2345"/>
    <cellStyle name="Normal 3 6 41" xfId="2346"/>
    <cellStyle name="Normal 3 6 42" xfId="2347"/>
    <cellStyle name="Normal 3 6 43" xfId="2348"/>
    <cellStyle name="Normal 3 6 44" xfId="2349"/>
    <cellStyle name="Normal 3 6 45" xfId="2350"/>
    <cellStyle name="Normal 3 6 46" xfId="2351"/>
    <cellStyle name="Normal 3 6 47" xfId="2352"/>
    <cellStyle name="Normal 3 6 48" xfId="2353"/>
    <cellStyle name="Normal 3 6 49" xfId="2354"/>
    <cellStyle name="Normal 3 6 5" xfId="2355"/>
    <cellStyle name="Normal 3 6 50" xfId="2356"/>
    <cellStyle name="Normal 3 6 51" xfId="2357"/>
    <cellStyle name="Normal 3 6 52" xfId="2358"/>
    <cellStyle name="Normal 3 6 53" xfId="2359"/>
    <cellStyle name="Normal 3 6 54" xfId="2360"/>
    <cellStyle name="Normal 3 6 55" xfId="2361"/>
    <cellStyle name="Normal 3 6 56" xfId="2362"/>
    <cellStyle name="Normal 3 6 57" xfId="2363"/>
    <cellStyle name="Normal 3 6 58" xfId="2364"/>
    <cellStyle name="Normal 3 6 59" xfId="2365"/>
    <cellStyle name="Normal 3 6 6" xfId="2366"/>
    <cellStyle name="Normal 3 6 60" xfId="2367"/>
    <cellStyle name="Normal 3 6 61" xfId="2368"/>
    <cellStyle name="Normal 3 6 62" xfId="2369"/>
    <cellStyle name="Normal 3 6 63" xfId="2370"/>
    <cellStyle name="Normal 3 6 7" xfId="2371"/>
    <cellStyle name="Normal 3 6 8" xfId="2372"/>
    <cellStyle name="Normal 3 6 9" xfId="2373"/>
    <cellStyle name="Normal 3 60" xfId="2374"/>
    <cellStyle name="Normal 3 61" xfId="2375"/>
    <cellStyle name="Normal 3 62" xfId="2376"/>
    <cellStyle name="Normal 3 63" xfId="2377"/>
    <cellStyle name="Normal 3 64" xfId="2378"/>
    <cellStyle name="Normal 3 65" xfId="2379"/>
    <cellStyle name="Normal 3 66" xfId="2380"/>
    <cellStyle name="Normal 3 67" xfId="2381"/>
    <cellStyle name="Normal 3 68" xfId="2382"/>
    <cellStyle name="Normal 3 69" xfId="2383"/>
    <cellStyle name="Normal 3 7" xfId="52"/>
    <cellStyle name="Normal 3 7 10" xfId="2384"/>
    <cellStyle name="Normal 3 7 11" xfId="2385"/>
    <cellStyle name="Normal 3 7 12" xfId="2386"/>
    <cellStyle name="Normal 3 7 13" xfId="2387"/>
    <cellStyle name="Normal 3 7 14" xfId="2388"/>
    <cellStyle name="Normal 3 7 15" xfId="2389"/>
    <cellStyle name="Normal 3 7 16" xfId="2390"/>
    <cellStyle name="Normal 3 7 17" xfId="2391"/>
    <cellStyle name="Normal 3 7 18" xfId="2392"/>
    <cellStyle name="Normal 3 7 19" xfId="2393"/>
    <cellStyle name="Normal 3 7 2" xfId="2394"/>
    <cellStyle name="Normal 3 7 20" xfId="2395"/>
    <cellStyle name="Normal 3 7 21" xfId="2396"/>
    <cellStyle name="Normal 3 7 22" xfId="2397"/>
    <cellStyle name="Normal 3 7 23" xfId="2398"/>
    <cellStyle name="Normal 3 7 24" xfId="2399"/>
    <cellStyle name="Normal 3 7 25" xfId="2400"/>
    <cellStyle name="Normal 3 7 26" xfId="2401"/>
    <cellStyle name="Normal 3 7 27" xfId="2402"/>
    <cellStyle name="Normal 3 7 28" xfId="2403"/>
    <cellStyle name="Normal 3 7 29" xfId="2404"/>
    <cellStyle name="Normal 3 7 3" xfId="2405"/>
    <cellStyle name="Normal 3 7 30" xfId="2406"/>
    <cellStyle name="Normal 3 7 31" xfId="2407"/>
    <cellStyle name="Normal 3 7 32" xfId="2408"/>
    <cellStyle name="Normal 3 7 33" xfId="2409"/>
    <cellStyle name="Normal 3 7 34" xfId="2410"/>
    <cellStyle name="Normal 3 7 35" xfId="2411"/>
    <cellStyle name="Normal 3 7 36" xfId="2412"/>
    <cellStyle name="Normal 3 7 37" xfId="2413"/>
    <cellStyle name="Normal 3 7 38" xfId="2414"/>
    <cellStyle name="Normal 3 7 39" xfId="2415"/>
    <cellStyle name="Normal 3 7 4" xfId="2416"/>
    <cellStyle name="Normal 3 7 40" xfId="2417"/>
    <cellStyle name="Normal 3 7 41" xfId="2418"/>
    <cellStyle name="Normal 3 7 42" xfId="2419"/>
    <cellStyle name="Normal 3 7 43" xfId="2420"/>
    <cellStyle name="Normal 3 7 44" xfId="2421"/>
    <cellStyle name="Normal 3 7 45" xfId="2422"/>
    <cellStyle name="Normal 3 7 46" xfId="2423"/>
    <cellStyle name="Normal 3 7 47" xfId="2424"/>
    <cellStyle name="Normal 3 7 48" xfId="2425"/>
    <cellStyle name="Normal 3 7 49" xfId="2426"/>
    <cellStyle name="Normal 3 7 5" xfId="2427"/>
    <cellStyle name="Normal 3 7 50" xfId="2428"/>
    <cellStyle name="Normal 3 7 51" xfId="2429"/>
    <cellStyle name="Normal 3 7 52" xfId="2430"/>
    <cellStyle name="Normal 3 7 53" xfId="2431"/>
    <cellStyle name="Normal 3 7 54" xfId="2432"/>
    <cellStyle name="Normal 3 7 55" xfId="2433"/>
    <cellStyle name="Normal 3 7 56" xfId="2434"/>
    <cellStyle name="Normal 3 7 57" xfId="2435"/>
    <cellStyle name="Normal 3 7 58" xfId="2436"/>
    <cellStyle name="Normal 3 7 59" xfId="2437"/>
    <cellStyle name="Normal 3 7 6" xfId="2438"/>
    <cellStyle name="Normal 3 7 60" xfId="2439"/>
    <cellStyle name="Normal 3 7 61" xfId="2440"/>
    <cellStyle name="Normal 3 7 62" xfId="2441"/>
    <cellStyle name="Normal 3 7 63" xfId="2442"/>
    <cellStyle name="Normal 3 7 7" xfId="2443"/>
    <cellStyle name="Normal 3 7 8" xfId="2444"/>
    <cellStyle name="Normal 3 7 9" xfId="2445"/>
    <cellStyle name="Normal 3 70" xfId="2446"/>
    <cellStyle name="Normal 3 71" xfId="2447"/>
    <cellStyle name="Normal 3 72" xfId="2448"/>
    <cellStyle name="Normal 3 73" xfId="2449"/>
    <cellStyle name="Normal 3 74" xfId="2450"/>
    <cellStyle name="Normal 3 75" xfId="2451"/>
    <cellStyle name="Normal 3 76" xfId="2452"/>
    <cellStyle name="Normal 3 77" xfId="2453"/>
    <cellStyle name="Normal 3 78" xfId="2454"/>
    <cellStyle name="Normal 3 79" xfId="2455"/>
    <cellStyle name="Normal 3 8" xfId="53"/>
    <cellStyle name="Normal 3 8 10" xfId="2456"/>
    <cellStyle name="Normal 3 8 11" xfId="2457"/>
    <cellStyle name="Normal 3 8 12" xfId="2458"/>
    <cellStyle name="Normal 3 8 13" xfId="2459"/>
    <cellStyle name="Normal 3 8 14" xfId="2460"/>
    <cellStyle name="Normal 3 8 15" xfId="2461"/>
    <cellStyle name="Normal 3 8 16" xfId="2462"/>
    <cellStyle name="Normal 3 8 17" xfId="2463"/>
    <cellStyle name="Normal 3 8 18" xfId="2464"/>
    <cellStyle name="Normal 3 8 19" xfId="2465"/>
    <cellStyle name="Normal 3 8 2" xfId="2466"/>
    <cellStyle name="Normal 3 8 20" xfId="2467"/>
    <cellStyle name="Normal 3 8 21" xfId="2468"/>
    <cellStyle name="Normal 3 8 22" xfId="2469"/>
    <cellStyle name="Normal 3 8 23" xfId="2470"/>
    <cellStyle name="Normal 3 8 24" xfId="2471"/>
    <cellStyle name="Normal 3 8 25" xfId="2472"/>
    <cellStyle name="Normal 3 8 26" xfId="2473"/>
    <cellStyle name="Normal 3 8 27" xfId="2474"/>
    <cellStyle name="Normal 3 8 28" xfId="2475"/>
    <cellStyle name="Normal 3 8 29" xfId="2476"/>
    <cellStyle name="Normal 3 8 3" xfId="2477"/>
    <cellStyle name="Normal 3 8 30" xfId="2478"/>
    <cellStyle name="Normal 3 8 31" xfId="2479"/>
    <cellStyle name="Normal 3 8 32" xfId="2480"/>
    <cellStyle name="Normal 3 8 33" xfId="2481"/>
    <cellStyle name="Normal 3 8 34" xfId="2482"/>
    <cellStyle name="Normal 3 8 35" xfId="2483"/>
    <cellStyle name="Normal 3 8 36" xfId="2484"/>
    <cellStyle name="Normal 3 8 37" xfId="2485"/>
    <cellStyle name="Normal 3 8 38" xfId="2486"/>
    <cellStyle name="Normal 3 8 39" xfId="2487"/>
    <cellStyle name="Normal 3 8 4" xfId="2488"/>
    <cellStyle name="Normal 3 8 40" xfId="2489"/>
    <cellStyle name="Normal 3 8 41" xfId="2490"/>
    <cellStyle name="Normal 3 8 42" xfId="2491"/>
    <cellStyle name="Normal 3 8 43" xfId="2492"/>
    <cellStyle name="Normal 3 8 44" xfId="2493"/>
    <cellStyle name="Normal 3 8 45" xfId="2494"/>
    <cellStyle name="Normal 3 8 46" xfId="2495"/>
    <cellStyle name="Normal 3 8 47" xfId="2496"/>
    <cellStyle name="Normal 3 8 48" xfId="2497"/>
    <cellStyle name="Normal 3 8 49" xfId="2498"/>
    <cellStyle name="Normal 3 8 5" xfId="2499"/>
    <cellStyle name="Normal 3 8 50" xfId="2500"/>
    <cellStyle name="Normal 3 8 51" xfId="2501"/>
    <cellStyle name="Normal 3 8 52" xfId="2502"/>
    <cellStyle name="Normal 3 8 53" xfId="2503"/>
    <cellStyle name="Normal 3 8 54" xfId="2504"/>
    <cellStyle name="Normal 3 8 55" xfId="2505"/>
    <cellStyle name="Normal 3 8 56" xfId="2506"/>
    <cellStyle name="Normal 3 8 57" xfId="2507"/>
    <cellStyle name="Normal 3 8 58" xfId="2508"/>
    <cellStyle name="Normal 3 8 59" xfId="2509"/>
    <cellStyle name="Normal 3 8 6" xfId="2510"/>
    <cellStyle name="Normal 3 8 60" xfId="2511"/>
    <cellStyle name="Normal 3 8 61" xfId="2512"/>
    <cellStyle name="Normal 3 8 62" xfId="2513"/>
    <cellStyle name="Normal 3 8 63" xfId="2514"/>
    <cellStyle name="Normal 3 8 7" xfId="2515"/>
    <cellStyle name="Normal 3 8 8" xfId="2516"/>
    <cellStyle name="Normal 3 8 9" xfId="2517"/>
    <cellStyle name="Normal 3 80" xfId="2518"/>
    <cellStyle name="Normal 3 81" xfId="2519"/>
    <cellStyle name="Normal 3 82" xfId="2520"/>
    <cellStyle name="Normal 3 83" xfId="2521"/>
    <cellStyle name="Normal 3 84" xfId="2522"/>
    <cellStyle name="Normal 3 85" xfId="2523"/>
    <cellStyle name="Normal 3 86" xfId="2524"/>
    <cellStyle name="Normal 3 87" xfId="2525"/>
    <cellStyle name="Normal 3 88" xfId="2526"/>
    <cellStyle name="Normal 3 89" xfId="2527"/>
    <cellStyle name="Normal 3 9" xfId="54"/>
    <cellStyle name="Normal 3 9 10" xfId="2528"/>
    <cellStyle name="Normal 3 9 11" xfId="2529"/>
    <cellStyle name="Normal 3 9 12" xfId="2530"/>
    <cellStyle name="Normal 3 9 13" xfId="2531"/>
    <cellStyle name="Normal 3 9 14" xfId="2532"/>
    <cellStyle name="Normal 3 9 15" xfId="2533"/>
    <cellStyle name="Normal 3 9 16" xfId="2534"/>
    <cellStyle name="Normal 3 9 17" xfId="2535"/>
    <cellStyle name="Normal 3 9 18" xfId="2536"/>
    <cellStyle name="Normal 3 9 19" xfId="2537"/>
    <cellStyle name="Normal 3 9 2" xfId="2538"/>
    <cellStyle name="Normal 3 9 20" xfId="2539"/>
    <cellStyle name="Normal 3 9 21" xfId="2540"/>
    <cellStyle name="Normal 3 9 22" xfId="2541"/>
    <cellStyle name="Normal 3 9 23" xfId="2542"/>
    <cellStyle name="Normal 3 9 24" xfId="2543"/>
    <cellStyle name="Normal 3 9 25" xfId="2544"/>
    <cellStyle name="Normal 3 9 26" xfId="2545"/>
    <cellStyle name="Normal 3 9 27" xfId="2546"/>
    <cellStyle name="Normal 3 9 28" xfId="2547"/>
    <cellStyle name="Normal 3 9 29" xfId="2548"/>
    <cellStyle name="Normal 3 9 3" xfId="2549"/>
    <cellStyle name="Normal 3 9 30" xfId="2550"/>
    <cellStyle name="Normal 3 9 31" xfId="2551"/>
    <cellStyle name="Normal 3 9 32" xfId="2552"/>
    <cellStyle name="Normal 3 9 33" xfId="2553"/>
    <cellStyle name="Normal 3 9 34" xfId="2554"/>
    <cellStyle name="Normal 3 9 35" xfId="2555"/>
    <cellStyle name="Normal 3 9 36" xfId="2556"/>
    <cellStyle name="Normal 3 9 37" xfId="2557"/>
    <cellStyle name="Normal 3 9 38" xfId="2558"/>
    <cellStyle name="Normal 3 9 39" xfId="2559"/>
    <cellStyle name="Normal 3 9 4" xfId="2560"/>
    <cellStyle name="Normal 3 9 40" xfId="2561"/>
    <cellStyle name="Normal 3 9 41" xfId="2562"/>
    <cellStyle name="Normal 3 9 42" xfId="2563"/>
    <cellStyle name="Normal 3 9 43" xfId="2564"/>
    <cellStyle name="Normal 3 9 44" xfId="2565"/>
    <cellStyle name="Normal 3 9 45" xfId="2566"/>
    <cellStyle name="Normal 3 9 46" xfId="2567"/>
    <cellStyle name="Normal 3 9 47" xfId="2568"/>
    <cellStyle name="Normal 3 9 48" xfId="2569"/>
    <cellStyle name="Normal 3 9 49" xfId="2570"/>
    <cellStyle name="Normal 3 9 5" xfId="2571"/>
    <cellStyle name="Normal 3 9 50" xfId="2572"/>
    <cellStyle name="Normal 3 9 51" xfId="2573"/>
    <cellStyle name="Normal 3 9 52" xfId="2574"/>
    <cellStyle name="Normal 3 9 53" xfId="2575"/>
    <cellStyle name="Normal 3 9 54" xfId="2576"/>
    <cellStyle name="Normal 3 9 55" xfId="2577"/>
    <cellStyle name="Normal 3 9 56" xfId="2578"/>
    <cellStyle name="Normal 3 9 57" xfId="2579"/>
    <cellStyle name="Normal 3 9 58" xfId="2580"/>
    <cellStyle name="Normal 3 9 59" xfId="2581"/>
    <cellStyle name="Normal 3 9 6" xfId="2582"/>
    <cellStyle name="Normal 3 9 60" xfId="2583"/>
    <cellStyle name="Normal 3 9 61" xfId="2584"/>
    <cellStyle name="Normal 3 9 62" xfId="2585"/>
    <cellStyle name="Normal 3 9 63" xfId="2586"/>
    <cellStyle name="Normal 3 9 7" xfId="2587"/>
    <cellStyle name="Normal 3 9 8" xfId="2588"/>
    <cellStyle name="Normal 3 9 9" xfId="2589"/>
    <cellStyle name="Normal 3 90" xfId="2590"/>
    <cellStyle name="Normal 3 91" xfId="2591"/>
    <cellStyle name="Normal 3 92" xfId="2592"/>
    <cellStyle name="Normal 3 93" xfId="2593"/>
    <cellStyle name="Normal 3 94" xfId="2594"/>
    <cellStyle name="Normal 3 95" xfId="2595"/>
    <cellStyle name="Normal 3 96" xfId="2596"/>
    <cellStyle name="Normal 3 97" xfId="2597"/>
    <cellStyle name="Normal 3 98" xfId="2598"/>
    <cellStyle name="Normal 3 99" xfId="2599"/>
    <cellStyle name="Normal 4" xfId="55"/>
    <cellStyle name="Normal 44" xfId="4"/>
    <cellStyle name="Normal 5" xfId="56"/>
    <cellStyle name="Normal 6" xfId="57"/>
    <cellStyle name="Normal 7" xfId="60"/>
    <cellStyle name="Normal 9" xfId="58"/>
    <cellStyle name="Normal_Sheet1" xfId="2602"/>
    <cellStyle name="Normal_Sheet2" xfId="6"/>
    <cellStyle name="Обычный" xfId="0" builtinId="0"/>
    <cellStyle name="Обычный 2" xfId="2"/>
    <cellStyle name="Обычный 3" xfId="7"/>
    <cellStyle name="Обычный 3 2" xfId="2600"/>
    <cellStyle name="Обычный 4" xfId="10"/>
    <cellStyle name="Обычный 5" xfId="61"/>
    <cellStyle name="Обычный 5 2" xfId="2601"/>
    <cellStyle name="Стиль 1" xfId="59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789840</xdr:colOff>
      <xdr:row>2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328539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808890</xdr:colOff>
      <xdr:row>2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3304440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</xdr:col>
      <xdr:colOff>806985</xdr:colOff>
      <xdr:row>2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3302535" y="200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7" name="TextBox 76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0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84" name="TextBox 8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85" name="TextBox 84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86" name="TextBox 85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87" name="TextBox 8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88" name="TextBox 8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89" name="TextBox 8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90" name="TextBox 89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91" name="TextBox 90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92" name="TextBox 91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93" name="TextBox 92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94" name="TextBox 9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95" name="TextBox 9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96" name="TextBox 9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97" name="TextBox 9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98" name="TextBox 9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99" name="TextBox 9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00" name="TextBox 9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01" name="TextBox 10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02" name="TextBox 101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03" name="TextBox 10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04" name="TextBox 10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05" name="TextBox 10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06" name="TextBox 10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07" name="TextBox 10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08" name="TextBox 10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180564" cy="284157"/>
    <xdr:sp macro="" textlink="">
      <xdr:nvSpPr>
        <xdr:cNvPr id="109" name="TextBox 108"/>
        <xdr:cNvSpPr txBox="1"/>
      </xdr:nvSpPr>
      <xdr:spPr>
        <a:xfrm>
          <a:off x="3319680" y="2209800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0" name="TextBox 10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3" name="TextBox 11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6" name="TextBox 11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19" name="TextBox 11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2" name="TextBox 12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5" name="TextBox 12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8" name="TextBox 12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1" name="TextBox 13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3" name="TextBox 13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4" name="TextBox 13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6" name="TextBox 13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39" name="TextBox 13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40" name="TextBox 13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142" name="TextBox 141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43" name="TextBox 14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44" name="TextBox 14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45" name="TextBox 14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8</xdr:row>
      <xdr:rowOff>0</xdr:rowOff>
    </xdr:from>
    <xdr:ext cx="181286" cy="284157"/>
    <xdr:sp macro="" textlink="">
      <xdr:nvSpPr>
        <xdr:cNvPr id="146" name="TextBox 145"/>
        <xdr:cNvSpPr txBox="1"/>
      </xdr:nvSpPr>
      <xdr:spPr>
        <a:xfrm>
          <a:off x="3319681" y="2209800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47" name="TextBox 14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48" name="TextBox 14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49" name="TextBox 14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0" name="TextBox 14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1" name="TextBox 15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2" name="TextBox 15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3" name="TextBox 15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4" name="TextBox 15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5" name="TextBox 15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6" name="TextBox 15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7" name="TextBox 15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8" name="TextBox 15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0" name="TextBox 15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1" name="TextBox 16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2" name="TextBox 16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3" name="TextBox 16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4" name="TextBox 16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5" name="TextBox 16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6" name="TextBox 16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7" name="TextBox 16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8" name="TextBox 16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69" name="TextBox 16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0" name="TextBox 16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1" name="TextBox 17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2" name="TextBox 17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3" name="TextBox 17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4" name="TextBox 17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5" name="TextBox 17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6" name="TextBox 17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7" name="TextBox 17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78" name="TextBox 17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179" name="TextBox 178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80" name="TextBox 17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181" name="TextBox 18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82" name="TextBox 181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83" name="TextBox 18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84" name="TextBox 18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185" name="TextBox 184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186" name="TextBox 185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187" name="TextBox 186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188" name="TextBox 187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89" name="TextBox 18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90" name="TextBox 18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91" name="TextBox 19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92" name="TextBox 19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93" name="TextBox 19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94" name="TextBox 19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95" name="TextBox 19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96" name="TextBox 19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97" name="TextBox 19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198" name="TextBox 19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199" name="TextBox 19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00" name="TextBox 19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01" name="TextBox 20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02" name="TextBox 20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03" name="TextBox 20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04" name="TextBox 20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05" name="TextBox 20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206" name="TextBox 205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207" name="TextBox 20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208" name="TextBox 207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209" name="TextBox 20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10" name="TextBox 20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11" name="TextBox 21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12" name="TextBox 21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13" name="TextBox 21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14" name="TextBox 21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15" name="TextBox 21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16" name="TextBox 21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17" name="TextBox 21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18" name="TextBox 21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19" name="TextBox 21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20" name="TextBox 21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21" name="TextBox 22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22" name="TextBox 22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23" name="TextBox 22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24" name="TextBox 22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225" name="TextBox 224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226" name="TextBox 225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27" name="TextBox 22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28" name="TextBox 22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29" name="TextBox 22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230" name="TextBox 229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231" name="TextBox 230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232" name="TextBox 231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233" name="TextBox 232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34" name="TextBox 23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35" name="TextBox 23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36" name="TextBox 23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37" name="TextBox 23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38" name="TextBox 23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39" name="TextBox 23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40" name="TextBox 23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41" name="TextBox 24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42" name="TextBox 241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243" name="TextBox 24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44" name="TextBox 24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45" name="TextBox 24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46" name="TextBox 24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47" name="TextBox 24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48" name="TextBox 24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180564" cy="284157"/>
    <xdr:sp macro="" textlink="">
      <xdr:nvSpPr>
        <xdr:cNvPr id="249" name="TextBox 248"/>
        <xdr:cNvSpPr txBox="1"/>
      </xdr:nvSpPr>
      <xdr:spPr>
        <a:xfrm>
          <a:off x="3319680" y="2209800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0" name="TextBox 24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1" name="TextBox 25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2" name="TextBox 25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3" name="TextBox 25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4" name="TextBox 25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5" name="TextBox 25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6" name="TextBox 25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7" name="TextBox 25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8" name="TextBox 25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59" name="TextBox 25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0" name="TextBox 25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1" name="TextBox 26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2" name="TextBox 26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3" name="TextBox 26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4" name="TextBox 26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5" name="TextBox 26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6" name="TextBox 26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7" name="TextBox 26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8" name="TextBox 26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69" name="TextBox 26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0" name="TextBox 26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1" name="TextBox 27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2" name="TextBox 27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3" name="TextBox 27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4" name="TextBox 27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5" name="TextBox 27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6" name="TextBox 27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7" name="TextBox 27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8" name="TextBox 27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79" name="TextBox 27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80" name="TextBox 27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81" name="TextBox 28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282" name="TextBox 281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83" name="TextBox 28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84" name="TextBox 28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285" name="TextBox 28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8</xdr:row>
      <xdr:rowOff>0</xdr:rowOff>
    </xdr:from>
    <xdr:ext cx="181286" cy="284157"/>
    <xdr:sp macro="" textlink="">
      <xdr:nvSpPr>
        <xdr:cNvPr id="286" name="TextBox 285"/>
        <xdr:cNvSpPr txBox="1"/>
      </xdr:nvSpPr>
      <xdr:spPr>
        <a:xfrm>
          <a:off x="3319681" y="2209800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87" name="TextBox 28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88" name="TextBox 28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89" name="TextBox 28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0" name="TextBox 28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1" name="TextBox 29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2" name="TextBox 29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3" name="TextBox 29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4" name="TextBox 29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5" name="TextBox 29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6" name="TextBox 29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7" name="TextBox 29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8" name="TextBox 29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299" name="TextBox 29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0" name="TextBox 29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1" name="TextBox 30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2" name="TextBox 30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3" name="TextBox 30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4" name="TextBox 30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5" name="TextBox 30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6" name="TextBox 30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7" name="TextBox 30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8" name="TextBox 30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09" name="TextBox 30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0" name="TextBox 30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1" name="TextBox 31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2" name="TextBox 31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3" name="TextBox 31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4" name="TextBox 31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5" name="TextBox 31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6" name="TextBox 31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7" name="TextBox 31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18" name="TextBox 31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319" name="TextBox 318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20" name="TextBox 31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21" name="TextBox 32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22" name="TextBox 321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23" name="TextBox 32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24" name="TextBox 32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325" name="TextBox 324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326" name="TextBox 325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327" name="TextBox 326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328" name="TextBox 327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29" name="TextBox 32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30" name="TextBox 32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31" name="TextBox 33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32" name="TextBox 33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33" name="TextBox 33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34" name="TextBox 33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35" name="TextBox 33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36" name="TextBox 33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37" name="TextBox 33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38" name="TextBox 33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39" name="TextBox 33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40" name="TextBox 33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41" name="TextBox 34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42" name="TextBox 34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43" name="TextBox 34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44" name="TextBox 34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45" name="TextBox 34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346" name="TextBox 345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347" name="TextBox 34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348" name="TextBox 347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349" name="TextBox 34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50" name="TextBox 34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51" name="TextBox 35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52" name="TextBox 35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53" name="TextBox 35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54" name="TextBox 35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55" name="TextBox 35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56" name="TextBox 35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57" name="TextBox 35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58" name="TextBox 35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59" name="TextBox 35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60" name="TextBox 35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61" name="TextBox 36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62" name="TextBox 36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63" name="TextBox 36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64" name="TextBox 36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65" name="TextBox 36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366" name="TextBox 365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367" name="TextBox 366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68" name="TextBox 36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69" name="TextBox 36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70" name="TextBox 36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371" name="TextBox 370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372" name="TextBox 371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373" name="TextBox 372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374" name="TextBox 373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75" name="TextBox 37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76" name="TextBox 37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77" name="TextBox 37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78" name="TextBox 37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79" name="TextBox 37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80" name="TextBox 37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81" name="TextBox 38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82" name="TextBox 38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83" name="TextBox 38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384" name="TextBox 38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85" name="TextBox 38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86" name="TextBox 38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87" name="TextBox 38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88" name="TextBox 38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389" name="TextBox 38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180564" cy="284157"/>
    <xdr:sp macro="" textlink="">
      <xdr:nvSpPr>
        <xdr:cNvPr id="390" name="TextBox 389"/>
        <xdr:cNvSpPr txBox="1"/>
      </xdr:nvSpPr>
      <xdr:spPr>
        <a:xfrm>
          <a:off x="3319680" y="2209800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1" name="TextBox 39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2" name="TextBox 39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3" name="TextBox 39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4" name="TextBox 39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5" name="TextBox 39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6" name="TextBox 39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7" name="TextBox 39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8" name="TextBox 39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399" name="TextBox 39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0" name="TextBox 39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1" name="TextBox 40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2" name="TextBox 40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3" name="TextBox 40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4" name="TextBox 40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5" name="TextBox 40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6" name="TextBox 40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7" name="TextBox 40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8" name="TextBox 40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09" name="TextBox 40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0" name="TextBox 40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1" name="TextBox 41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2" name="TextBox 41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3" name="TextBox 41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4" name="TextBox 41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5" name="TextBox 41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6" name="TextBox 41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7" name="TextBox 41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8" name="TextBox 41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19" name="TextBox 41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20" name="TextBox 41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21" name="TextBox 42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22" name="TextBox 42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423" name="TextBox 422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24" name="TextBox 42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25" name="TextBox 42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26" name="TextBox 42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8</xdr:row>
      <xdr:rowOff>0</xdr:rowOff>
    </xdr:from>
    <xdr:ext cx="181286" cy="284157"/>
    <xdr:sp macro="" textlink="">
      <xdr:nvSpPr>
        <xdr:cNvPr id="427" name="TextBox 426"/>
        <xdr:cNvSpPr txBox="1"/>
      </xdr:nvSpPr>
      <xdr:spPr>
        <a:xfrm>
          <a:off x="3319681" y="2209800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28" name="TextBox 42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29" name="TextBox 42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0" name="TextBox 42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1" name="TextBox 43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2" name="TextBox 43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3" name="TextBox 43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4" name="TextBox 43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5" name="TextBox 43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6" name="TextBox 43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7" name="TextBox 43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8" name="TextBox 43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39" name="TextBox 43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0" name="TextBox 43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1" name="TextBox 44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2" name="TextBox 44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3" name="TextBox 44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4" name="TextBox 44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5" name="TextBox 44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6" name="TextBox 44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7" name="TextBox 44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8" name="TextBox 44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49" name="TextBox 44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0" name="TextBox 44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1" name="TextBox 45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2" name="TextBox 45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3" name="TextBox 45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4" name="TextBox 45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5" name="TextBox 45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6" name="TextBox 45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7" name="TextBox 45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8" name="TextBox 45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59" name="TextBox 45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460" name="TextBox 459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61" name="TextBox 46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462" name="TextBox 46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63" name="TextBox 46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64" name="TextBox 46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65" name="TextBox 46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466" name="TextBox 465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467" name="TextBox 46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468" name="TextBox 467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469" name="TextBox 46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70" name="TextBox 46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71" name="TextBox 47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72" name="TextBox 47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73" name="TextBox 47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74" name="TextBox 47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75" name="TextBox 47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76" name="TextBox 47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77" name="TextBox 47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78" name="TextBox 47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79" name="TextBox 47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80" name="TextBox 47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81" name="TextBox 48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82" name="TextBox 48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83" name="TextBox 48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84" name="TextBox 48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85" name="TextBox 48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86" name="TextBox 48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487" name="TextBox 48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488" name="TextBox 487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489" name="TextBox 48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490" name="TextBox 489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91" name="TextBox 49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92" name="TextBox 49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93" name="TextBox 49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94" name="TextBox 49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95" name="TextBox 49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96" name="TextBox 49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97" name="TextBox 49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498" name="TextBox 49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499" name="TextBox 49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00" name="TextBox 49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01" name="TextBox 50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02" name="TextBox 50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03" name="TextBox 50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04" name="TextBox 50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05" name="TextBox 50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506" name="TextBox 505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507" name="TextBox 506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08" name="TextBox 50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09" name="TextBox 50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10" name="TextBox 50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511" name="TextBox 510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512" name="TextBox 511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513" name="TextBox 512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514" name="TextBox 513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15" name="TextBox 51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16" name="TextBox 51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17" name="TextBox 51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18" name="TextBox 51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19" name="TextBox 51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20" name="TextBox 51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21" name="TextBox 52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22" name="TextBox 52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23" name="TextBox 52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524" name="TextBox 52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25" name="TextBox 52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26" name="TextBox 52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27" name="TextBox 52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28" name="TextBox 52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29" name="TextBox 52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180564" cy="284157"/>
    <xdr:sp macro="" textlink="">
      <xdr:nvSpPr>
        <xdr:cNvPr id="530" name="TextBox 529"/>
        <xdr:cNvSpPr txBox="1"/>
      </xdr:nvSpPr>
      <xdr:spPr>
        <a:xfrm>
          <a:off x="3319680" y="2209800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1" name="TextBox 53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2" name="TextBox 53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3" name="TextBox 53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4" name="TextBox 53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5" name="TextBox 53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6" name="TextBox 53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7" name="TextBox 53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8" name="TextBox 53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39" name="TextBox 53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0" name="TextBox 53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1" name="TextBox 54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2" name="TextBox 54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3" name="TextBox 54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4" name="TextBox 54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5" name="TextBox 54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6" name="TextBox 54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7" name="TextBox 54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8" name="TextBox 54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49" name="TextBox 54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0" name="TextBox 54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1" name="TextBox 55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2" name="TextBox 55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3" name="TextBox 55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4" name="TextBox 55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5" name="TextBox 55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6" name="TextBox 55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7" name="TextBox 55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8" name="TextBox 55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59" name="TextBox 55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60" name="TextBox 55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61" name="TextBox 56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62" name="TextBox 56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563" name="TextBox 562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64" name="TextBox 56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65" name="TextBox 56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566" name="TextBox 56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8</xdr:row>
      <xdr:rowOff>0</xdr:rowOff>
    </xdr:from>
    <xdr:ext cx="181286" cy="284157"/>
    <xdr:sp macro="" textlink="">
      <xdr:nvSpPr>
        <xdr:cNvPr id="567" name="TextBox 566"/>
        <xdr:cNvSpPr txBox="1"/>
      </xdr:nvSpPr>
      <xdr:spPr>
        <a:xfrm>
          <a:off x="3319681" y="2209800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68" name="TextBox 56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69" name="TextBox 56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0" name="TextBox 56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1" name="TextBox 57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2" name="TextBox 57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3" name="TextBox 57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4" name="TextBox 57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5" name="TextBox 57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6" name="TextBox 57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7" name="TextBox 57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8" name="TextBox 57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79" name="TextBox 57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0" name="TextBox 57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1" name="TextBox 58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2" name="TextBox 58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3" name="TextBox 58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4" name="TextBox 58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5" name="TextBox 58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6" name="TextBox 58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7" name="TextBox 58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8" name="TextBox 58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89" name="TextBox 58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0" name="TextBox 589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1" name="TextBox 59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2" name="TextBox 59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3" name="TextBox 592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4" name="TextBox 593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5" name="TextBox 594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6" name="TextBox 595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7" name="TextBox 596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8" name="TextBox 597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599" name="TextBox 598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757455</xdr:colOff>
      <xdr:row>8</xdr:row>
      <xdr:rowOff>0</xdr:rowOff>
    </xdr:from>
    <xdr:ext cx="184731" cy="264560"/>
    <xdr:sp macro="" textlink="">
      <xdr:nvSpPr>
        <xdr:cNvPr id="600" name="TextBox 599"/>
        <xdr:cNvSpPr txBox="1"/>
      </xdr:nvSpPr>
      <xdr:spPr>
        <a:xfrm>
          <a:off x="3253005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601" name="TextBox 600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766980</xdr:colOff>
      <xdr:row>8</xdr:row>
      <xdr:rowOff>0</xdr:rowOff>
    </xdr:from>
    <xdr:ext cx="184731" cy="264560"/>
    <xdr:sp macro="" textlink="">
      <xdr:nvSpPr>
        <xdr:cNvPr id="602" name="TextBox 601"/>
        <xdr:cNvSpPr txBox="1"/>
      </xdr:nvSpPr>
      <xdr:spPr>
        <a:xfrm>
          <a:off x="3262530" y="220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03" name="TextBox 602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04" name="TextBox 60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05" name="TextBox 60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06" name="TextBox 605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07" name="TextBox 60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08" name="TextBox 607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09" name="TextBox 60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10" name="TextBox 60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11" name="TextBox 61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12" name="TextBox 61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13" name="TextBox 61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14" name="TextBox 61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15" name="TextBox 61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16" name="TextBox 61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17" name="TextBox 61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18" name="TextBox 617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19" name="TextBox 61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20" name="TextBox 61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21" name="TextBox 62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22" name="TextBox 62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23" name="TextBox 62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24" name="TextBox 62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25" name="TextBox 62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26" name="TextBox 62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27" name="TextBox 62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28" name="TextBox 627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29" name="TextBox 62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30" name="TextBox 629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31" name="TextBox 63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32" name="TextBox 63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33" name="TextBox 63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34" name="TextBox 63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35" name="TextBox 63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36" name="TextBox 63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37" name="TextBox 63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38" name="TextBox 63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39" name="TextBox 63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40" name="TextBox 63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41" name="TextBox 64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42" name="TextBox 64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43" name="TextBox 64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44" name="TextBox 64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45" name="TextBox 64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46" name="TextBox 64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647" name="TextBox 646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648" name="TextBox 647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49" name="TextBox 64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50" name="TextBox 64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51" name="TextBox 650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52" name="TextBox 651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53" name="TextBox 652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54" name="TextBox 653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55" name="TextBox 654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56" name="TextBox 65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57" name="TextBox 65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58" name="TextBox 65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59" name="TextBox 65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60" name="TextBox 65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61" name="TextBox 660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62" name="TextBox 66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63" name="TextBox 66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64" name="TextBox 66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65" name="TextBox 66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66" name="TextBox 66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67" name="TextBox 66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68" name="TextBox 66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69" name="TextBox 66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70" name="TextBox 66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180564" cy="284157"/>
    <xdr:sp macro="" textlink="">
      <xdr:nvSpPr>
        <xdr:cNvPr id="671" name="TextBox 670"/>
        <xdr:cNvSpPr txBox="1"/>
      </xdr:nvSpPr>
      <xdr:spPr>
        <a:xfrm>
          <a:off x="3319680" y="2209800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72" name="TextBox 67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8</xdr:row>
      <xdr:rowOff>0</xdr:rowOff>
    </xdr:from>
    <xdr:ext cx="181286" cy="284157"/>
    <xdr:sp macro="" textlink="">
      <xdr:nvSpPr>
        <xdr:cNvPr id="673" name="TextBox 672"/>
        <xdr:cNvSpPr txBox="1"/>
      </xdr:nvSpPr>
      <xdr:spPr>
        <a:xfrm>
          <a:off x="3319681" y="2209800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74" name="TextBox 67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75" name="TextBox 67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76" name="TextBox 67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77" name="TextBox 67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78" name="TextBox 677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79" name="TextBox 67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680" name="TextBox 679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81" name="TextBox 68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82" name="TextBox 68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83" name="TextBox 68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84" name="TextBox 68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85" name="TextBox 68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86" name="TextBox 68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87" name="TextBox 68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88" name="TextBox 68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89" name="TextBox 68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90" name="TextBox 68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91" name="TextBox 69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92" name="TextBox 69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93" name="TextBox 69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94" name="TextBox 69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695" name="TextBox 69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96" name="TextBox 69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697" name="TextBox 69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98" name="TextBox 697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699" name="TextBox 698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00" name="TextBox 699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01" name="TextBox 700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02" name="TextBox 70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03" name="TextBox 70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04" name="TextBox 70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05" name="TextBox 70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06" name="TextBox 70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07" name="TextBox 70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08" name="TextBox 70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09" name="TextBox 70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10" name="TextBox 70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11" name="TextBox 710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12" name="TextBox 71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13" name="TextBox 71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14" name="TextBox 71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15" name="TextBox 71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16" name="TextBox 71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717" name="TextBox 716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2490"/>
    <xdr:sp macro="" textlink="">
      <xdr:nvSpPr>
        <xdr:cNvPr id="718" name="TextBox 717"/>
        <xdr:cNvSpPr txBox="1"/>
      </xdr:nvSpPr>
      <xdr:spPr>
        <a:xfrm>
          <a:off x="3319680" y="2209800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19" name="TextBox 71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20" name="TextBox 71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21" name="TextBox 720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722" name="TextBox 721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723" name="TextBox 722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24" name="TextBox 723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25" name="TextBox 724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26" name="TextBox 72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27" name="TextBox 72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28" name="TextBox 72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29" name="TextBox 72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30" name="TextBox 72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31" name="TextBox 730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32" name="TextBox 73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33" name="TextBox 73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34" name="TextBox 73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35" name="TextBox 73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36" name="TextBox 735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37" name="TextBox 73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38" name="TextBox 73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39" name="TextBox 73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40" name="TextBox 739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180564" cy="284157"/>
    <xdr:sp macro="" textlink="">
      <xdr:nvSpPr>
        <xdr:cNvPr id="741" name="TextBox 740"/>
        <xdr:cNvSpPr txBox="1"/>
      </xdr:nvSpPr>
      <xdr:spPr>
        <a:xfrm>
          <a:off x="3319680" y="2209800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42" name="TextBox 74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8</xdr:row>
      <xdr:rowOff>0</xdr:rowOff>
    </xdr:from>
    <xdr:ext cx="181286" cy="284157"/>
    <xdr:sp macro="" textlink="">
      <xdr:nvSpPr>
        <xdr:cNvPr id="743" name="TextBox 742"/>
        <xdr:cNvSpPr txBox="1"/>
      </xdr:nvSpPr>
      <xdr:spPr>
        <a:xfrm>
          <a:off x="3319681" y="2209800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44" name="TextBox 743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45" name="TextBox 74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46" name="TextBox 74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747" name="TextBox 746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748" name="TextBox 747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49" name="TextBox 748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50" name="TextBox 749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51" name="TextBox 75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52" name="TextBox 75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53" name="TextBox 75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54" name="TextBox 75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55" name="TextBox 754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56" name="TextBox 75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57" name="TextBox 756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58" name="TextBox 75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59" name="TextBox 758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60" name="TextBox 75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61" name="TextBox 760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62" name="TextBox 76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63" name="TextBox 76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64" name="TextBox 76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65" name="TextBox 76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66" name="TextBox 76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67" name="TextBox 76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768" name="TextBox 767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515"/>
    <xdr:sp macro="" textlink="">
      <xdr:nvSpPr>
        <xdr:cNvPr id="769" name="TextBox 768"/>
        <xdr:cNvSpPr txBox="1"/>
      </xdr:nvSpPr>
      <xdr:spPr>
        <a:xfrm>
          <a:off x="3319680" y="2209800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70" name="TextBox 769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303101"/>
    <xdr:sp macro="" textlink="">
      <xdr:nvSpPr>
        <xdr:cNvPr id="771" name="TextBox 770"/>
        <xdr:cNvSpPr txBox="1"/>
      </xdr:nvSpPr>
      <xdr:spPr>
        <a:xfrm>
          <a:off x="3319680" y="2209800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72" name="TextBox 77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73" name="TextBox 77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74" name="TextBox 77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75" name="TextBox 77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76" name="TextBox 775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77" name="TextBox 776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78" name="TextBox 777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79" name="TextBox 778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80" name="TextBox 779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92276"/>
    <xdr:sp macro="" textlink="">
      <xdr:nvSpPr>
        <xdr:cNvPr id="781" name="TextBox 780"/>
        <xdr:cNvSpPr txBox="1"/>
      </xdr:nvSpPr>
      <xdr:spPr>
        <a:xfrm>
          <a:off x="3319680" y="2209800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82" name="TextBox 781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83" name="TextBox 782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84" name="TextBox 783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85" name="TextBox 784"/>
        <xdr:cNvSpPr txBox="1"/>
      </xdr:nvSpPr>
      <xdr:spPr>
        <a:xfrm>
          <a:off x="3319680" y="2209800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8</xdr:row>
      <xdr:rowOff>0</xdr:rowOff>
    </xdr:from>
    <xdr:ext cx="263901" cy="284157"/>
    <xdr:sp macro="" textlink="">
      <xdr:nvSpPr>
        <xdr:cNvPr id="786" name="TextBox 785"/>
        <xdr:cNvSpPr txBox="1"/>
      </xdr:nvSpPr>
      <xdr:spPr>
        <a:xfrm>
          <a:off x="3314237" y="2217964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787" name="TextBox 786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2490"/>
    <xdr:sp macro="" textlink="">
      <xdr:nvSpPr>
        <xdr:cNvPr id="788" name="TextBox 787"/>
        <xdr:cNvSpPr txBox="1"/>
      </xdr:nvSpPr>
      <xdr:spPr>
        <a:xfrm>
          <a:off x="3319680" y="2409825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2490"/>
    <xdr:sp macro="" textlink="">
      <xdr:nvSpPr>
        <xdr:cNvPr id="789" name="TextBox 788"/>
        <xdr:cNvSpPr txBox="1"/>
      </xdr:nvSpPr>
      <xdr:spPr>
        <a:xfrm>
          <a:off x="3319680" y="2409825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790" name="TextBox 789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791" name="TextBox 79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792" name="TextBox 791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793" name="TextBox 792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794" name="TextBox 793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795" name="TextBox 794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796" name="TextBox 795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797" name="TextBox 796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798" name="TextBox 797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799" name="TextBox 79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00" name="TextBox 799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01" name="TextBox 80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02" name="TextBox 801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03" name="TextBox 80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04" name="TextBox 80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05" name="TextBox 804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06" name="TextBox 805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07" name="TextBox 806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08" name="TextBox 807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09" name="TextBox 80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10" name="TextBox 809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11" name="TextBox 810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180564" cy="284157"/>
    <xdr:sp macro="" textlink="">
      <xdr:nvSpPr>
        <xdr:cNvPr id="812" name="TextBox 811"/>
        <xdr:cNvSpPr txBox="1"/>
      </xdr:nvSpPr>
      <xdr:spPr>
        <a:xfrm>
          <a:off x="3319680" y="2409825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13" name="TextBox 81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9</xdr:row>
      <xdr:rowOff>0</xdr:rowOff>
    </xdr:from>
    <xdr:ext cx="181286" cy="284157"/>
    <xdr:sp macro="" textlink="">
      <xdr:nvSpPr>
        <xdr:cNvPr id="814" name="TextBox 813"/>
        <xdr:cNvSpPr txBox="1"/>
      </xdr:nvSpPr>
      <xdr:spPr>
        <a:xfrm>
          <a:off x="3319681" y="2409825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15" name="TextBox 814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16" name="TextBox 815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17" name="TextBox 81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18" name="TextBox 817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19" name="TextBox 818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20" name="TextBox 819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21" name="TextBox 820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22" name="TextBox 821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23" name="TextBox 82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24" name="TextBox 82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25" name="TextBox 82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26" name="TextBox 825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27" name="TextBox 82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28" name="TextBox 827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29" name="TextBox 82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30" name="TextBox 829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31" name="TextBox 83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32" name="TextBox 831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33" name="TextBox 83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34" name="TextBox 83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35" name="TextBox 83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36" name="TextBox 835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37" name="TextBox 83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38" name="TextBox 837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39" name="TextBox 838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40" name="TextBox 839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41" name="TextBox 840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42" name="TextBox 841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43" name="TextBox 84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44" name="TextBox 84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45" name="TextBox 84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46" name="TextBox 845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47" name="TextBox 84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48" name="TextBox 847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49" name="TextBox 84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50" name="TextBox 849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51" name="TextBox 85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52" name="TextBox 851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53" name="TextBox 85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54" name="TextBox 85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55" name="TextBox 85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56" name="TextBox 855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57" name="TextBox 856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2490"/>
    <xdr:sp macro="" textlink="">
      <xdr:nvSpPr>
        <xdr:cNvPr id="858" name="TextBox 857"/>
        <xdr:cNvSpPr txBox="1"/>
      </xdr:nvSpPr>
      <xdr:spPr>
        <a:xfrm>
          <a:off x="3319680" y="2409825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2490"/>
    <xdr:sp macro="" textlink="">
      <xdr:nvSpPr>
        <xdr:cNvPr id="859" name="TextBox 858"/>
        <xdr:cNvSpPr txBox="1"/>
      </xdr:nvSpPr>
      <xdr:spPr>
        <a:xfrm>
          <a:off x="3319680" y="2409825"/>
          <a:ext cx="263901" cy="3024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60" name="TextBox 859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61" name="TextBox 86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62" name="TextBox 861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63" name="TextBox 862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64" name="TextBox 863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65" name="TextBox 864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66" name="TextBox 865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67" name="TextBox 866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68" name="TextBox 867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69" name="TextBox 86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70" name="TextBox 869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71" name="TextBox 87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72" name="TextBox 871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73" name="TextBox 87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74" name="TextBox 87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75" name="TextBox 874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76" name="TextBox 875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77" name="TextBox 876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78" name="TextBox 877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79" name="TextBox 87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80" name="TextBox 879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81" name="TextBox 880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180564" cy="284157"/>
    <xdr:sp macro="" textlink="">
      <xdr:nvSpPr>
        <xdr:cNvPr id="882" name="TextBox 881"/>
        <xdr:cNvSpPr txBox="1"/>
      </xdr:nvSpPr>
      <xdr:spPr>
        <a:xfrm>
          <a:off x="3319680" y="2409825"/>
          <a:ext cx="180564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83" name="TextBox 88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824131</xdr:colOff>
      <xdr:row>9</xdr:row>
      <xdr:rowOff>0</xdr:rowOff>
    </xdr:from>
    <xdr:ext cx="181286" cy="284157"/>
    <xdr:sp macro="" textlink="">
      <xdr:nvSpPr>
        <xdr:cNvPr id="884" name="TextBox 883"/>
        <xdr:cNvSpPr txBox="1"/>
      </xdr:nvSpPr>
      <xdr:spPr>
        <a:xfrm>
          <a:off x="3319681" y="2409825"/>
          <a:ext cx="181286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85" name="TextBox 884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86" name="TextBox 885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87" name="TextBox 88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88" name="TextBox 887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889" name="TextBox 888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90" name="TextBox 889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891" name="TextBox 890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92" name="TextBox 891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93" name="TextBox 89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94" name="TextBox 89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95" name="TextBox 89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96" name="TextBox 895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897" name="TextBox 89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98" name="TextBox 897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899" name="TextBox 89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00" name="TextBox 899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01" name="TextBox 90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02" name="TextBox 901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03" name="TextBox 90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04" name="TextBox 90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05" name="TextBox 90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06" name="TextBox 905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07" name="TextBox 90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08" name="TextBox 907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909" name="TextBox 908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515"/>
    <xdr:sp macro="" textlink="">
      <xdr:nvSpPr>
        <xdr:cNvPr id="910" name="TextBox 909"/>
        <xdr:cNvSpPr txBox="1"/>
      </xdr:nvSpPr>
      <xdr:spPr>
        <a:xfrm>
          <a:off x="3319680" y="2409825"/>
          <a:ext cx="263901" cy="29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911" name="TextBox 910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303101"/>
    <xdr:sp macro="" textlink="">
      <xdr:nvSpPr>
        <xdr:cNvPr id="912" name="TextBox 911"/>
        <xdr:cNvSpPr txBox="1"/>
      </xdr:nvSpPr>
      <xdr:spPr>
        <a:xfrm>
          <a:off x="3319680" y="2409825"/>
          <a:ext cx="263901" cy="30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13" name="TextBox 91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14" name="TextBox 91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15" name="TextBox 91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16" name="TextBox 915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17" name="TextBox 916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18" name="TextBox 917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19" name="TextBox 918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20" name="TextBox 919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21" name="TextBox 920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92276"/>
    <xdr:sp macro="" textlink="">
      <xdr:nvSpPr>
        <xdr:cNvPr id="922" name="TextBox 921"/>
        <xdr:cNvSpPr txBox="1"/>
      </xdr:nvSpPr>
      <xdr:spPr>
        <a:xfrm>
          <a:off x="3319680" y="2409825"/>
          <a:ext cx="263901" cy="2922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23" name="TextBox 922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24" name="TextBox 923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25" name="TextBox 924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26" name="TextBox 925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824130</xdr:colOff>
      <xdr:row>9</xdr:row>
      <xdr:rowOff>0</xdr:rowOff>
    </xdr:from>
    <xdr:ext cx="263901" cy="284157"/>
    <xdr:sp macro="" textlink="">
      <xdr:nvSpPr>
        <xdr:cNvPr id="927" name="TextBox 926"/>
        <xdr:cNvSpPr txBox="1"/>
      </xdr:nvSpPr>
      <xdr:spPr>
        <a:xfrm>
          <a:off x="3319680" y="2409825"/>
          <a:ext cx="263901" cy="2841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322057</xdr:colOff>
      <xdr:row>2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036807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322057</xdr:colOff>
      <xdr:row>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036807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12"/>
  <sheetViews>
    <sheetView tabSelected="1" view="pageBreakPreview" zoomScale="130" zoomScaleSheetLayoutView="130" workbookViewId="0">
      <selection activeCell="B10" sqref="B10"/>
    </sheetView>
  </sheetViews>
  <sheetFormatPr defaultColWidth="9.140625" defaultRowHeight="15.75"/>
  <cols>
    <col min="1" max="1" width="9.140625" style="41"/>
    <col min="2" max="2" width="26.28515625" style="41" customWidth="1"/>
    <col min="3" max="3" width="16.28515625" style="41" customWidth="1"/>
    <col min="4" max="16384" width="9.140625" style="41"/>
  </cols>
  <sheetData>
    <row r="1" spans="1:4" ht="15.75" customHeight="1">
      <c r="A1" s="309" t="s">
        <v>364</v>
      </c>
      <c r="B1" s="309"/>
      <c r="C1" s="309"/>
      <c r="D1" s="309"/>
    </row>
    <row r="2" spans="1:4" ht="15.75" hidden="1" customHeight="1">
      <c r="A2" s="309" t="s">
        <v>7</v>
      </c>
      <c r="B2" s="309"/>
      <c r="C2" s="309"/>
      <c r="D2" s="309"/>
    </row>
    <row r="4" spans="1:4">
      <c r="B4" s="42" t="s">
        <v>365</v>
      </c>
      <c r="C4" s="43" t="s">
        <v>366</v>
      </c>
    </row>
    <row r="5" spans="1:4">
      <c r="B5" s="46" t="s">
        <v>367</v>
      </c>
      <c r="C5" s="47">
        <f>РО!P34</f>
        <v>52403.2165206875</v>
      </c>
    </row>
    <row r="6" spans="1:4">
      <c r="B6" s="46" t="s">
        <v>368</v>
      </c>
      <c r="C6" s="47">
        <f>ТО!M98</f>
        <v>31425.585000000014</v>
      </c>
    </row>
    <row r="7" spans="1:4">
      <c r="B7" s="46" t="s">
        <v>369</v>
      </c>
      <c r="C7" s="47">
        <f>ОЭО!R15</f>
        <v>26463.057965121297</v>
      </c>
    </row>
    <row r="8" spans="1:4">
      <c r="B8" s="46" t="s">
        <v>370</v>
      </c>
      <c r="C8" s="47">
        <f>МС!P5</f>
        <v>699.99830399999996</v>
      </c>
    </row>
    <row r="9" spans="1:4">
      <c r="B9" s="46" t="s">
        <v>371</v>
      </c>
      <c r="C9" s="47">
        <f>АСУТП!P256</f>
        <v>8725.9550199999958</v>
      </c>
    </row>
    <row r="10" spans="1:4">
      <c r="B10" s="44" t="s">
        <v>372</v>
      </c>
      <c r="C10" s="45">
        <f>SUM(C5:C9)</f>
        <v>119717.81280980881</v>
      </c>
    </row>
    <row r="11" spans="1:4" ht="30" hidden="1" customHeight="1">
      <c r="B11" s="75" t="s">
        <v>5</v>
      </c>
      <c r="C11" s="76" t="e">
        <f>#REF!</f>
        <v>#REF!</v>
      </c>
    </row>
    <row r="12" spans="1:4" ht="45" hidden="1" customHeight="1">
      <c r="B12" s="75" t="s">
        <v>6</v>
      </c>
      <c r="C12" s="76" t="e">
        <f>#REF!</f>
        <v>#REF!</v>
      </c>
    </row>
  </sheetData>
  <mergeCells count="2"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2"/>
  <sheetViews>
    <sheetView view="pageBreakPreview" topLeftCell="C1" zoomScale="75" zoomScaleNormal="90" zoomScaleSheetLayoutView="75" workbookViewId="0">
      <selection activeCell="U35" sqref="U35"/>
    </sheetView>
  </sheetViews>
  <sheetFormatPr defaultColWidth="9.140625" defaultRowHeight="15"/>
  <cols>
    <col min="1" max="1" width="6.7109375" style="20" customWidth="1"/>
    <col min="2" max="2" width="33.85546875" style="20" customWidth="1"/>
    <col min="3" max="3" width="15.7109375" style="20" customWidth="1"/>
    <col min="4" max="4" width="18" style="20" customWidth="1"/>
    <col min="5" max="5" width="21" style="20" customWidth="1"/>
    <col min="6" max="7" width="20.42578125" style="20" customWidth="1"/>
    <col min="8" max="8" width="16.28515625" style="20" customWidth="1"/>
    <col min="9" max="9" width="10.42578125" style="20" customWidth="1"/>
    <col min="10" max="10" width="12" style="20" customWidth="1"/>
    <col min="11" max="11" width="10.140625" style="20" customWidth="1"/>
    <col min="12" max="12" width="10.7109375" style="20" customWidth="1"/>
    <col min="13" max="13" width="18.5703125" style="20" customWidth="1"/>
    <col min="14" max="14" width="11.85546875" style="20" customWidth="1"/>
    <col min="15" max="15" width="11.5703125" style="20" customWidth="1"/>
    <col min="16" max="16" width="12.42578125" style="20" customWidth="1"/>
    <col min="17" max="17" width="26.7109375" style="20" customWidth="1"/>
    <col min="18" max="18" width="49.5703125" style="20" customWidth="1"/>
    <col min="19" max="16384" width="9.140625" style="20"/>
  </cols>
  <sheetData>
    <row r="1" spans="1:18" s="9" customFormat="1" ht="121.5" customHeight="1">
      <c r="A1" s="23" t="s">
        <v>0</v>
      </c>
      <c r="B1" s="24" t="s">
        <v>373</v>
      </c>
      <c r="C1" s="24" t="s">
        <v>374</v>
      </c>
      <c r="D1" s="24" t="s">
        <v>375</v>
      </c>
      <c r="E1" s="24" t="s">
        <v>376</v>
      </c>
      <c r="F1" s="24" t="s">
        <v>377</v>
      </c>
      <c r="G1" s="24" t="s">
        <v>378</v>
      </c>
      <c r="H1" s="24" t="s">
        <v>379</v>
      </c>
      <c r="I1" s="25" t="s">
        <v>380</v>
      </c>
      <c r="J1" s="25" t="s">
        <v>381</v>
      </c>
      <c r="K1" s="25" t="s">
        <v>382</v>
      </c>
      <c r="L1" s="25" t="s">
        <v>383</v>
      </c>
      <c r="M1" s="25" t="s">
        <v>384</v>
      </c>
      <c r="N1" s="25" t="s">
        <v>385</v>
      </c>
      <c r="O1" s="25" t="s">
        <v>386</v>
      </c>
      <c r="P1" s="26" t="s">
        <v>387</v>
      </c>
      <c r="Q1" s="26" t="s">
        <v>388</v>
      </c>
      <c r="R1" s="111" t="s">
        <v>389</v>
      </c>
    </row>
    <row r="2" spans="1:18" s="22" customFormat="1" ht="15.75" customHeight="1">
      <c r="A2" s="27">
        <v>1</v>
      </c>
      <c r="B2" s="27">
        <v>2</v>
      </c>
      <c r="C2" s="27">
        <v>3</v>
      </c>
      <c r="D2" s="27">
        <v>4</v>
      </c>
      <c r="E2" s="27">
        <v>5</v>
      </c>
      <c r="F2" s="27">
        <v>6</v>
      </c>
      <c r="G2" s="27">
        <v>7</v>
      </c>
      <c r="H2" s="27">
        <v>8</v>
      </c>
      <c r="I2" s="27">
        <v>9</v>
      </c>
      <c r="J2" s="27">
        <v>10</v>
      </c>
      <c r="K2" s="27">
        <v>11</v>
      </c>
      <c r="L2" s="27">
        <v>12</v>
      </c>
      <c r="M2" s="27">
        <v>13</v>
      </c>
      <c r="N2" s="27">
        <v>14</v>
      </c>
      <c r="O2" s="27">
        <v>15</v>
      </c>
      <c r="P2" s="27">
        <v>16</v>
      </c>
      <c r="Q2" s="27">
        <v>17</v>
      </c>
      <c r="R2" s="112">
        <v>18</v>
      </c>
    </row>
    <row r="3" spans="1:18" ht="16.5" customHeight="1">
      <c r="A3" s="110"/>
      <c r="B3" s="114" t="s">
        <v>390</v>
      </c>
      <c r="C3" s="115"/>
      <c r="D3" s="116"/>
      <c r="E3" s="28"/>
      <c r="F3" s="29"/>
      <c r="G3" s="29"/>
      <c r="H3" s="28"/>
      <c r="I3" s="28"/>
      <c r="J3" s="28"/>
      <c r="K3" s="28"/>
      <c r="L3" s="28"/>
      <c r="M3" s="28"/>
      <c r="N3" s="28"/>
      <c r="O3" s="28"/>
      <c r="P3" s="28"/>
      <c r="Q3" s="28"/>
      <c r="R3" s="113"/>
    </row>
    <row r="4" spans="1:18" ht="15.75">
      <c r="A4" s="310">
        <v>1</v>
      </c>
      <c r="B4" s="313" t="s">
        <v>391</v>
      </c>
      <c r="C4" s="317" t="s">
        <v>8</v>
      </c>
      <c r="D4" s="317" t="s">
        <v>392</v>
      </c>
      <c r="E4" s="317" t="s">
        <v>393</v>
      </c>
      <c r="F4" s="320" t="s">
        <v>394</v>
      </c>
      <c r="G4" s="320"/>
      <c r="H4" s="62">
        <v>1606.1</v>
      </c>
      <c r="I4" s="132">
        <v>1.25</v>
      </c>
      <c r="J4" s="132">
        <v>1.1499999999999999</v>
      </c>
      <c r="K4" s="132">
        <v>1</v>
      </c>
      <c r="L4" s="132">
        <v>1.1499999999999999</v>
      </c>
      <c r="M4" s="132">
        <v>1</v>
      </c>
      <c r="N4" s="132">
        <v>1</v>
      </c>
      <c r="O4" s="132">
        <v>1</v>
      </c>
      <c r="P4" s="62">
        <f>PRODUCT(H4:O4)</f>
        <v>2655.0840624999996</v>
      </c>
      <c r="Q4" s="132" t="s">
        <v>403</v>
      </c>
      <c r="R4" s="63"/>
    </row>
    <row r="5" spans="1:18" ht="15.75">
      <c r="A5" s="311"/>
      <c r="B5" s="314"/>
      <c r="C5" s="318"/>
      <c r="D5" s="318"/>
      <c r="E5" s="318"/>
      <c r="F5" s="321"/>
      <c r="G5" s="321"/>
      <c r="H5" s="62">
        <v>1016.7</v>
      </c>
      <c r="I5" s="132">
        <v>1.25</v>
      </c>
      <c r="J5" s="132">
        <v>1.1499999999999999</v>
      </c>
      <c r="K5" s="132">
        <v>1</v>
      </c>
      <c r="L5" s="132">
        <v>1.1499999999999999</v>
      </c>
      <c r="M5" s="132">
        <v>1</v>
      </c>
      <c r="N5" s="132">
        <v>1</v>
      </c>
      <c r="O5" s="132">
        <v>1</v>
      </c>
      <c r="P5" s="62">
        <f t="shared" ref="P5:P8" si="0">PRODUCT(H5:O5)</f>
        <v>1680.7321874999998</v>
      </c>
      <c r="Q5" s="132" t="s">
        <v>9</v>
      </c>
      <c r="R5" s="63"/>
    </row>
    <row r="6" spans="1:18" ht="15.75">
      <c r="A6" s="311"/>
      <c r="B6" s="314"/>
      <c r="C6" s="318"/>
      <c r="D6" s="318"/>
      <c r="E6" s="318"/>
      <c r="F6" s="321"/>
      <c r="G6" s="321"/>
      <c r="H6" s="62">
        <f>976.21*0.63</f>
        <v>615.01229999999998</v>
      </c>
      <c r="I6" s="132">
        <v>1.25</v>
      </c>
      <c r="J6" s="132">
        <v>1.1499999999999999</v>
      </c>
      <c r="K6" s="132">
        <v>1</v>
      </c>
      <c r="L6" s="132">
        <v>1.1499999999999999</v>
      </c>
      <c r="M6" s="132">
        <v>1</v>
      </c>
      <c r="N6" s="132">
        <v>1</v>
      </c>
      <c r="O6" s="132">
        <v>1</v>
      </c>
      <c r="P6" s="62">
        <f t="shared" si="0"/>
        <v>1016.6922084374999</v>
      </c>
      <c r="Q6" s="132" t="s">
        <v>10</v>
      </c>
      <c r="R6" s="62"/>
    </row>
    <row r="7" spans="1:18" ht="15.75">
      <c r="A7" s="311"/>
      <c r="B7" s="314"/>
      <c r="C7" s="318"/>
      <c r="D7" s="318"/>
      <c r="E7" s="318"/>
      <c r="F7" s="321"/>
      <c r="G7" s="321"/>
      <c r="H7" s="62">
        <v>1910.15</v>
      </c>
      <c r="I7" s="132">
        <v>1.25</v>
      </c>
      <c r="J7" s="132">
        <v>1.1499999999999999</v>
      </c>
      <c r="K7" s="132">
        <v>1</v>
      </c>
      <c r="L7" s="132">
        <v>1.1499999999999999</v>
      </c>
      <c r="M7" s="132">
        <v>1</v>
      </c>
      <c r="N7" s="132">
        <v>1</v>
      </c>
      <c r="O7" s="132">
        <v>1</v>
      </c>
      <c r="P7" s="62">
        <f t="shared" si="0"/>
        <v>3157.7167187499995</v>
      </c>
      <c r="Q7" s="132" t="s">
        <v>404</v>
      </c>
      <c r="R7" s="62"/>
    </row>
    <row r="8" spans="1:18" ht="15.75">
      <c r="A8" s="311"/>
      <c r="B8" s="314"/>
      <c r="C8" s="318"/>
      <c r="D8" s="318"/>
      <c r="E8" s="318"/>
      <c r="F8" s="321"/>
      <c r="G8" s="321"/>
      <c r="H8" s="62">
        <f>PRODUCT(49.2,1.5)</f>
        <v>73.800000000000011</v>
      </c>
      <c r="I8" s="132">
        <v>1.25</v>
      </c>
      <c r="J8" s="132">
        <v>1.1499999999999999</v>
      </c>
      <c r="K8" s="132">
        <v>1</v>
      </c>
      <c r="L8" s="132">
        <v>1.1499999999999999</v>
      </c>
      <c r="M8" s="132">
        <v>1</v>
      </c>
      <c r="N8" s="132">
        <v>1</v>
      </c>
      <c r="O8" s="132">
        <v>1</v>
      </c>
      <c r="P8" s="62">
        <f t="shared" si="0"/>
        <v>122.000625</v>
      </c>
      <c r="Q8" s="132" t="s">
        <v>11</v>
      </c>
      <c r="R8" s="62"/>
    </row>
    <row r="9" spans="1:18" ht="15.75">
      <c r="A9" s="312"/>
      <c r="B9" s="315"/>
      <c r="C9" s="319"/>
      <c r="D9" s="319"/>
      <c r="E9" s="319"/>
      <c r="F9" s="322"/>
      <c r="G9" s="322"/>
      <c r="H9" s="62">
        <v>2915</v>
      </c>
      <c r="I9" s="132">
        <v>1.25</v>
      </c>
      <c r="J9" s="132">
        <v>1.1499999999999999</v>
      </c>
      <c r="K9" s="132">
        <v>1</v>
      </c>
      <c r="L9" s="132">
        <v>1.1499999999999999</v>
      </c>
      <c r="M9" s="132">
        <v>1</v>
      </c>
      <c r="N9" s="132">
        <v>1</v>
      </c>
      <c r="O9" s="132">
        <v>1</v>
      </c>
      <c r="P9" s="62">
        <f>PRODUCT(H9:O9)</f>
        <v>4818.859375</v>
      </c>
      <c r="Q9" s="132" t="s">
        <v>12</v>
      </c>
      <c r="R9" s="62"/>
    </row>
    <row r="10" spans="1:18" ht="15.75">
      <c r="A10" s="136"/>
      <c r="B10" s="323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P10" s="134">
        <f>SUM(P4:P9)</f>
        <v>13451.0851771875</v>
      </c>
      <c r="Q10" s="132" t="s">
        <v>405</v>
      </c>
      <c r="R10" s="63"/>
    </row>
    <row r="11" spans="1:18" ht="15.75">
      <c r="A11" s="310">
        <v>2</v>
      </c>
      <c r="B11" s="313" t="s">
        <v>395</v>
      </c>
      <c r="C11" s="317" t="s">
        <v>13</v>
      </c>
      <c r="D11" s="326" t="s">
        <v>396</v>
      </c>
      <c r="E11" s="137" t="s">
        <v>397</v>
      </c>
      <c r="F11" s="132" t="s">
        <v>394</v>
      </c>
      <c r="G11" s="132"/>
      <c r="H11" s="62">
        <v>241.78</v>
      </c>
      <c r="I11" s="132">
        <v>1.2</v>
      </c>
      <c r="J11" s="132">
        <v>1.1499999999999999</v>
      </c>
      <c r="K11" s="132">
        <v>1.1000000000000001</v>
      </c>
      <c r="L11" s="132">
        <v>1</v>
      </c>
      <c r="M11" s="132">
        <v>1</v>
      </c>
      <c r="N11" s="132">
        <v>1</v>
      </c>
      <c r="O11" s="132">
        <v>1.1499999999999999</v>
      </c>
      <c r="P11" s="62">
        <f t="shared" ref="P11:P25" si="1">PRODUCT(H11:O11)</f>
        <v>422.07534599999997</v>
      </c>
      <c r="Q11" s="132" t="s">
        <v>14</v>
      </c>
      <c r="R11" s="62"/>
    </row>
    <row r="12" spans="1:18" ht="47.25">
      <c r="A12" s="311"/>
      <c r="B12" s="314"/>
      <c r="C12" s="318"/>
      <c r="D12" s="327"/>
      <c r="E12" s="137" t="s">
        <v>398</v>
      </c>
      <c r="F12" s="132" t="s">
        <v>394</v>
      </c>
      <c r="G12" s="132"/>
      <c r="H12" s="62">
        <f>PRODUCT(0.08,21956,1.5)</f>
        <v>2634.7200000000003</v>
      </c>
      <c r="I12" s="132">
        <v>1.2</v>
      </c>
      <c r="J12" s="132">
        <v>1.1499999999999999</v>
      </c>
      <c r="K12" s="132">
        <v>1</v>
      </c>
      <c r="L12" s="132">
        <v>1</v>
      </c>
      <c r="M12" s="132">
        <v>1</v>
      </c>
      <c r="N12" s="132">
        <v>1</v>
      </c>
      <c r="O12" s="132">
        <v>1</v>
      </c>
      <c r="P12" s="62">
        <f t="shared" si="1"/>
        <v>3635.9135999999999</v>
      </c>
      <c r="Q12" s="132" t="s">
        <v>15</v>
      </c>
      <c r="R12" s="62"/>
    </row>
    <row r="13" spans="1:18" ht="47.25">
      <c r="A13" s="311"/>
      <c r="B13" s="314"/>
      <c r="C13" s="318"/>
      <c r="D13" s="327"/>
      <c r="E13" s="137" t="s">
        <v>399</v>
      </c>
      <c r="F13" s="132" t="s">
        <v>394</v>
      </c>
      <c r="G13" s="132"/>
      <c r="H13" s="62">
        <f>PRODUCT(10.1,11,2,1.5)</f>
        <v>333.29999999999995</v>
      </c>
      <c r="I13" s="132">
        <v>1.2</v>
      </c>
      <c r="J13" s="132">
        <v>1.1499999999999999</v>
      </c>
      <c r="K13" s="132">
        <v>1</v>
      </c>
      <c r="L13" s="132">
        <v>1</v>
      </c>
      <c r="M13" s="132">
        <v>1</v>
      </c>
      <c r="N13" s="132">
        <v>1</v>
      </c>
      <c r="O13" s="132">
        <v>1</v>
      </c>
      <c r="P13" s="62">
        <f t="shared" si="1"/>
        <v>459.95399999999989</v>
      </c>
      <c r="Q13" s="132" t="s">
        <v>16</v>
      </c>
      <c r="R13" s="62"/>
    </row>
    <row r="14" spans="1:18" ht="31.5">
      <c r="A14" s="311"/>
      <c r="B14" s="314"/>
      <c r="C14" s="318"/>
      <c r="D14" s="327"/>
      <c r="E14" s="137" t="s">
        <v>400</v>
      </c>
      <c r="F14" s="132" t="s">
        <v>394</v>
      </c>
      <c r="G14" s="132"/>
      <c r="H14" s="62">
        <v>541.78</v>
      </c>
      <c r="I14" s="132">
        <v>1.2</v>
      </c>
      <c r="J14" s="132">
        <v>1.1499999999999999</v>
      </c>
      <c r="K14" s="132">
        <v>1</v>
      </c>
      <c r="L14" s="132">
        <v>1</v>
      </c>
      <c r="M14" s="132">
        <v>1</v>
      </c>
      <c r="N14" s="132">
        <v>1</v>
      </c>
      <c r="O14" s="132">
        <v>1</v>
      </c>
      <c r="P14" s="62">
        <f t="shared" si="1"/>
        <v>747.65639999999985</v>
      </c>
      <c r="Q14" s="132" t="s">
        <v>17</v>
      </c>
      <c r="R14" s="62"/>
    </row>
    <row r="15" spans="1:18" ht="31.5">
      <c r="A15" s="312"/>
      <c r="B15" s="315"/>
      <c r="C15" s="319"/>
      <c r="D15" s="328"/>
      <c r="E15" s="137" t="s">
        <v>401</v>
      </c>
      <c r="F15" s="132" t="s">
        <v>394</v>
      </c>
      <c r="G15" s="132"/>
      <c r="H15" s="62">
        <f>SUM(PRODUCT(370,3.2934),250)</f>
        <v>1468.558</v>
      </c>
      <c r="I15" s="132">
        <v>1.2</v>
      </c>
      <c r="J15" s="132">
        <v>1.1499999999999999</v>
      </c>
      <c r="K15" s="132">
        <v>1</v>
      </c>
      <c r="L15" s="132">
        <v>1</v>
      </c>
      <c r="M15" s="132">
        <v>1</v>
      </c>
      <c r="N15" s="132">
        <v>1</v>
      </c>
      <c r="O15" s="132">
        <v>1</v>
      </c>
      <c r="P15" s="62">
        <f t="shared" si="1"/>
        <v>2026.6100399999996</v>
      </c>
      <c r="Q15" s="132" t="s">
        <v>18</v>
      </c>
      <c r="R15" s="62"/>
    </row>
    <row r="16" spans="1:18" ht="16.5" customHeight="1">
      <c r="A16" s="310">
        <v>3</v>
      </c>
      <c r="B16" s="313" t="s">
        <v>395</v>
      </c>
      <c r="C16" s="317" t="s">
        <v>19</v>
      </c>
      <c r="D16" s="326" t="s">
        <v>396</v>
      </c>
      <c r="E16" s="137" t="s">
        <v>397</v>
      </c>
      <c r="F16" s="132" t="s">
        <v>394</v>
      </c>
      <c r="G16" s="132"/>
      <c r="H16" s="62">
        <v>1294.3</v>
      </c>
      <c r="I16" s="132">
        <v>1.2</v>
      </c>
      <c r="J16" s="132">
        <v>1.1499999999999999</v>
      </c>
      <c r="K16" s="132">
        <v>1.1000000000000001</v>
      </c>
      <c r="L16" s="132">
        <v>1</v>
      </c>
      <c r="M16" s="132">
        <v>1</v>
      </c>
      <c r="N16" s="132">
        <v>1</v>
      </c>
      <c r="O16" s="132">
        <v>1.1499999999999999</v>
      </c>
      <c r="P16" s="62">
        <f t="shared" si="1"/>
        <v>2259.4595099999997</v>
      </c>
      <c r="Q16" s="132" t="s">
        <v>20</v>
      </c>
      <c r="R16" s="30"/>
    </row>
    <row r="17" spans="1:18" ht="47.25">
      <c r="A17" s="311"/>
      <c r="B17" s="314"/>
      <c r="C17" s="318"/>
      <c r="D17" s="327"/>
      <c r="E17" s="137" t="s">
        <v>398</v>
      </c>
      <c r="F17" s="132" t="s">
        <v>394</v>
      </c>
      <c r="G17" s="132"/>
      <c r="H17" s="62">
        <f>PRODUCT(0.08,21956,1.5)</f>
        <v>2634.7200000000003</v>
      </c>
      <c r="I17" s="132">
        <v>1.2</v>
      </c>
      <c r="J17" s="132">
        <v>1.1499999999999999</v>
      </c>
      <c r="K17" s="132">
        <v>1</v>
      </c>
      <c r="L17" s="132">
        <v>1</v>
      </c>
      <c r="M17" s="132">
        <v>1</v>
      </c>
      <c r="N17" s="132">
        <v>1</v>
      </c>
      <c r="O17" s="132">
        <v>1</v>
      </c>
      <c r="P17" s="62">
        <f t="shared" si="1"/>
        <v>3635.9135999999999</v>
      </c>
      <c r="Q17" s="132" t="s">
        <v>15</v>
      </c>
      <c r="R17" s="30"/>
    </row>
    <row r="18" spans="1:18" ht="47.25">
      <c r="A18" s="311"/>
      <c r="B18" s="314"/>
      <c r="C18" s="318"/>
      <c r="D18" s="327"/>
      <c r="E18" s="137" t="s">
        <v>399</v>
      </c>
      <c r="F18" s="132" t="s">
        <v>394</v>
      </c>
      <c r="G18" s="132"/>
      <c r="H18" s="62">
        <f>PRODUCT(10.1,11,2,1.5)</f>
        <v>333.29999999999995</v>
      </c>
      <c r="I18" s="132">
        <v>1.2</v>
      </c>
      <c r="J18" s="132">
        <v>1.1499999999999999</v>
      </c>
      <c r="K18" s="132">
        <v>1</v>
      </c>
      <c r="L18" s="132">
        <v>1</v>
      </c>
      <c r="M18" s="132">
        <v>1</v>
      </c>
      <c r="N18" s="132">
        <v>1</v>
      </c>
      <c r="O18" s="132">
        <v>1</v>
      </c>
      <c r="P18" s="62">
        <f t="shared" si="1"/>
        <v>459.95399999999989</v>
      </c>
      <c r="Q18" s="132" t="s">
        <v>16</v>
      </c>
      <c r="R18" s="30"/>
    </row>
    <row r="19" spans="1:18" ht="31.5">
      <c r="A19" s="311"/>
      <c r="B19" s="314"/>
      <c r="C19" s="318"/>
      <c r="D19" s="327"/>
      <c r="E19" s="137" t="s">
        <v>400</v>
      </c>
      <c r="F19" s="132" t="s">
        <v>394</v>
      </c>
      <c r="G19" s="132"/>
      <c r="H19" s="62">
        <v>541.78</v>
      </c>
      <c r="I19" s="132">
        <v>1.2</v>
      </c>
      <c r="J19" s="132">
        <v>1.1499999999999999</v>
      </c>
      <c r="K19" s="132">
        <v>1</v>
      </c>
      <c r="L19" s="132">
        <v>1</v>
      </c>
      <c r="M19" s="132">
        <v>1</v>
      </c>
      <c r="N19" s="132">
        <v>1</v>
      </c>
      <c r="O19" s="132">
        <v>1</v>
      </c>
      <c r="P19" s="62">
        <f t="shared" si="1"/>
        <v>747.65639999999985</v>
      </c>
      <c r="Q19" s="132" t="s">
        <v>17</v>
      </c>
      <c r="R19" s="30"/>
    </row>
    <row r="20" spans="1:18" ht="31.5">
      <c r="A20" s="312"/>
      <c r="B20" s="315"/>
      <c r="C20" s="319"/>
      <c r="D20" s="328"/>
      <c r="E20" s="137" t="s">
        <v>401</v>
      </c>
      <c r="F20" s="132" t="s">
        <v>394</v>
      </c>
      <c r="G20" s="132"/>
      <c r="H20" s="62">
        <f>SUM(PRODUCT(370,3.2934),250)</f>
        <v>1468.558</v>
      </c>
      <c r="I20" s="132">
        <v>1.2</v>
      </c>
      <c r="J20" s="132">
        <v>1.1499999999999999</v>
      </c>
      <c r="K20" s="132">
        <v>1</v>
      </c>
      <c r="L20" s="132">
        <v>1</v>
      </c>
      <c r="M20" s="132">
        <v>1</v>
      </c>
      <c r="N20" s="132">
        <v>1</v>
      </c>
      <c r="O20" s="132">
        <v>1</v>
      </c>
      <c r="P20" s="62">
        <f t="shared" si="1"/>
        <v>2026.6100399999996</v>
      </c>
      <c r="Q20" s="132" t="s">
        <v>18</v>
      </c>
      <c r="R20" s="30"/>
    </row>
    <row r="21" spans="1:18" ht="16.5" customHeight="1">
      <c r="A21" s="310">
        <v>4</v>
      </c>
      <c r="B21" s="313" t="s">
        <v>402</v>
      </c>
      <c r="C21" s="317" t="s">
        <v>21</v>
      </c>
      <c r="D21" s="317" t="s">
        <v>396</v>
      </c>
      <c r="E21" s="137" t="s">
        <v>397</v>
      </c>
      <c r="F21" s="132" t="s">
        <v>394</v>
      </c>
      <c r="G21" s="132"/>
      <c r="H21" s="62">
        <v>1294.3</v>
      </c>
      <c r="I21" s="132">
        <v>1.2</v>
      </c>
      <c r="J21" s="132">
        <v>1.1499999999999999</v>
      </c>
      <c r="K21" s="132">
        <v>1.1000000000000001</v>
      </c>
      <c r="L21" s="132">
        <v>1</v>
      </c>
      <c r="M21" s="132">
        <v>1</v>
      </c>
      <c r="N21" s="132">
        <v>1</v>
      </c>
      <c r="O21" s="132">
        <v>1.1499999999999999</v>
      </c>
      <c r="P21" s="62">
        <f t="shared" si="1"/>
        <v>2259.4595099999997</v>
      </c>
      <c r="Q21" s="132" t="s">
        <v>20</v>
      </c>
      <c r="R21" s="30"/>
    </row>
    <row r="22" spans="1:18" s="21" customFormat="1" ht="47.25">
      <c r="A22" s="311"/>
      <c r="B22" s="314"/>
      <c r="C22" s="318"/>
      <c r="D22" s="318"/>
      <c r="E22" s="137" t="s">
        <v>398</v>
      </c>
      <c r="F22" s="132" t="s">
        <v>394</v>
      </c>
      <c r="G22" s="132"/>
      <c r="H22" s="62">
        <f>PRODUCT(0.08,21956,1.5)</f>
        <v>2634.7200000000003</v>
      </c>
      <c r="I22" s="132">
        <v>1.2</v>
      </c>
      <c r="J22" s="132">
        <v>1.1499999999999999</v>
      </c>
      <c r="K22" s="132">
        <v>1</v>
      </c>
      <c r="L22" s="132">
        <v>1</v>
      </c>
      <c r="M22" s="132">
        <v>1</v>
      </c>
      <c r="N22" s="132">
        <v>1</v>
      </c>
      <c r="O22" s="132">
        <v>1</v>
      </c>
      <c r="P22" s="62">
        <f t="shared" si="1"/>
        <v>3635.9135999999999</v>
      </c>
      <c r="Q22" s="132" t="s">
        <v>15</v>
      </c>
      <c r="R22" s="78"/>
    </row>
    <row r="23" spans="1:18" s="21" customFormat="1" ht="47.25">
      <c r="A23" s="311"/>
      <c r="B23" s="314"/>
      <c r="C23" s="318"/>
      <c r="D23" s="318"/>
      <c r="E23" s="137" t="s">
        <v>399</v>
      </c>
      <c r="F23" s="132" t="s">
        <v>394</v>
      </c>
      <c r="G23" s="132"/>
      <c r="H23" s="62">
        <f>PRODUCT(10.1,11,2,1.5)</f>
        <v>333.29999999999995</v>
      </c>
      <c r="I23" s="132">
        <v>1.2</v>
      </c>
      <c r="J23" s="132">
        <v>1.1499999999999999</v>
      </c>
      <c r="K23" s="132">
        <v>1</v>
      </c>
      <c r="L23" s="132">
        <v>1</v>
      </c>
      <c r="M23" s="132">
        <v>1</v>
      </c>
      <c r="N23" s="132">
        <v>1</v>
      </c>
      <c r="O23" s="132">
        <v>1</v>
      </c>
      <c r="P23" s="62">
        <f t="shared" si="1"/>
        <v>459.95399999999989</v>
      </c>
      <c r="Q23" s="132" t="s">
        <v>16</v>
      </c>
      <c r="R23" s="59"/>
    </row>
    <row r="24" spans="1:18" s="21" customFormat="1" ht="31.5">
      <c r="A24" s="311"/>
      <c r="B24" s="314"/>
      <c r="C24" s="318"/>
      <c r="D24" s="318"/>
      <c r="E24" s="137" t="s">
        <v>400</v>
      </c>
      <c r="F24" s="132" t="s">
        <v>394</v>
      </c>
      <c r="G24" s="132"/>
      <c r="H24" s="62">
        <v>541.78</v>
      </c>
      <c r="I24" s="132">
        <v>1.2</v>
      </c>
      <c r="J24" s="132">
        <v>1.1499999999999999</v>
      </c>
      <c r="K24" s="132">
        <v>1</v>
      </c>
      <c r="L24" s="132">
        <v>1</v>
      </c>
      <c r="M24" s="132">
        <v>1</v>
      </c>
      <c r="N24" s="132">
        <v>1</v>
      </c>
      <c r="O24" s="132">
        <v>1</v>
      </c>
      <c r="P24" s="62">
        <f t="shared" si="1"/>
        <v>747.65639999999985</v>
      </c>
      <c r="Q24" s="132" t="s">
        <v>17</v>
      </c>
      <c r="R24" s="59"/>
    </row>
    <row r="25" spans="1:18" s="21" customFormat="1" ht="31.5">
      <c r="A25" s="312"/>
      <c r="B25" s="315"/>
      <c r="C25" s="319"/>
      <c r="D25" s="319"/>
      <c r="E25" s="137" t="s">
        <v>401</v>
      </c>
      <c r="F25" s="132" t="s">
        <v>394</v>
      </c>
      <c r="G25" s="132"/>
      <c r="H25" s="62">
        <f>SUM(PRODUCT(370,3.2934),250)</f>
        <v>1468.558</v>
      </c>
      <c r="I25" s="132">
        <v>1.2</v>
      </c>
      <c r="J25" s="132">
        <v>1.1499999999999999</v>
      </c>
      <c r="K25" s="132">
        <v>1</v>
      </c>
      <c r="L25" s="132">
        <v>1</v>
      </c>
      <c r="M25" s="132">
        <v>1</v>
      </c>
      <c r="N25" s="132">
        <v>1</v>
      </c>
      <c r="O25" s="132">
        <v>1</v>
      </c>
      <c r="P25" s="62">
        <f t="shared" si="1"/>
        <v>2026.6100399999996</v>
      </c>
      <c r="Q25" s="132" t="s">
        <v>18</v>
      </c>
      <c r="R25" s="59"/>
    </row>
    <row r="26" spans="1:18" s="21" customFormat="1" ht="141.75">
      <c r="A26" s="136">
        <v>5</v>
      </c>
      <c r="B26" s="131" t="s">
        <v>406</v>
      </c>
      <c r="C26" s="137" t="s">
        <v>22</v>
      </c>
      <c r="D26" s="137" t="s">
        <v>407</v>
      </c>
      <c r="E26" s="137" t="s">
        <v>408</v>
      </c>
      <c r="F26" s="132" t="s">
        <v>394</v>
      </c>
      <c r="G26" s="132"/>
      <c r="H26" s="62">
        <f>SUM(689.43,75.83,577.5,221.09,4.4,255.4,110.3,161.4,79)</f>
        <v>2174.35</v>
      </c>
      <c r="I26" s="132">
        <v>1.25</v>
      </c>
      <c r="J26" s="132">
        <v>1.1499999999999999</v>
      </c>
      <c r="K26" s="132">
        <v>1</v>
      </c>
      <c r="L26" s="132">
        <v>1.1499999999999999</v>
      </c>
      <c r="M26" s="132">
        <v>1</v>
      </c>
      <c r="N26" s="132">
        <v>1</v>
      </c>
      <c r="O26" s="132">
        <v>1</v>
      </c>
      <c r="P26" s="62">
        <f t="shared" ref="P26:P31" si="2">PRODUCT(H26:O26)</f>
        <v>3594.4723437499993</v>
      </c>
      <c r="Q26" s="132" t="s">
        <v>360</v>
      </c>
      <c r="R26" s="59"/>
    </row>
    <row r="27" spans="1:18" s="21" customFormat="1" ht="126">
      <c r="A27" s="136">
        <v>8</v>
      </c>
      <c r="B27" s="131" t="s">
        <v>406</v>
      </c>
      <c r="C27" s="138" t="s">
        <v>23</v>
      </c>
      <c r="D27" s="137" t="s">
        <v>407</v>
      </c>
      <c r="E27" s="137" t="s">
        <v>409</v>
      </c>
      <c r="F27" s="132" t="s">
        <v>394</v>
      </c>
      <c r="G27" s="132"/>
      <c r="H27" s="62">
        <f>SUM(689.43,75.83,577.5*0.1,221.09*0.5,4.4,110.3,161.4*0.5,79)</f>
        <v>1207.9549999999999</v>
      </c>
      <c r="I27" s="132">
        <v>1.2</v>
      </c>
      <c r="J27" s="132">
        <v>1.1499999999999999</v>
      </c>
      <c r="K27" s="132">
        <v>1</v>
      </c>
      <c r="L27" s="132">
        <v>1.1499999999999999</v>
      </c>
      <c r="M27" s="132">
        <v>1</v>
      </c>
      <c r="N27" s="132">
        <v>1</v>
      </c>
      <c r="O27" s="132">
        <v>1</v>
      </c>
      <c r="P27" s="62">
        <f t="shared" si="2"/>
        <v>1917.0245849999994</v>
      </c>
      <c r="Q27" s="132" t="s">
        <v>361</v>
      </c>
      <c r="R27" s="59"/>
    </row>
    <row r="28" spans="1:18" s="21" customFormat="1" ht="141.75">
      <c r="A28" s="136">
        <v>11</v>
      </c>
      <c r="B28" s="131" t="s">
        <v>406</v>
      </c>
      <c r="C28" s="138" t="s">
        <v>24</v>
      </c>
      <c r="D28" s="137" t="s">
        <v>407</v>
      </c>
      <c r="E28" s="137" t="s">
        <v>408</v>
      </c>
      <c r="F28" s="132" t="s">
        <v>394</v>
      </c>
      <c r="G28" s="132"/>
      <c r="H28" s="62">
        <f>SUM(689.43,75.83,577.5,221.09,4.4,255.4,110.3,161.4,79)</f>
        <v>2174.35</v>
      </c>
      <c r="I28" s="132">
        <v>1.25</v>
      </c>
      <c r="J28" s="132">
        <v>1.1499999999999999</v>
      </c>
      <c r="K28" s="132">
        <v>1</v>
      </c>
      <c r="L28" s="132">
        <v>1.1499999999999999</v>
      </c>
      <c r="M28" s="132">
        <v>1</v>
      </c>
      <c r="N28" s="132">
        <v>1</v>
      </c>
      <c r="O28" s="132">
        <v>1</v>
      </c>
      <c r="P28" s="62">
        <f t="shared" si="2"/>
        <v>3594.4723437499993</v>
      </c>
      <c r="Q28" s="132" t="s">
        <v>360</v>
      </c>
      <c r="R28" s="59"/>
    </row>
    <row r="29" spans="1:18" s="21" customFormat="1" ht="126">
      <c r="A29" s="136">
        <v>14</v>
      </c>
      <c r="B29" s="131" t="s">
        <v>406</v>
      </c>
      <c r="C29" s="138" t="s">
        <v>25</v>
      </c>
      <c r="D29" s="137" t="s">
        <v>407</v>
      </c>
      <c r="E29" s="137" t="s">
        <v>409</v>
      </c>
      <c r="F29" s="132" t="s">
        <v>394</v>
      </c>
      <c r="G29" s="132"/>
      <c r="H29" s="62">
        <f>SUM(689.43,75.83,577.5*0.1,221.09*0.5,4.4,110.3,161.4*0.5,79)</f>
        <v>1207.9549999999999</v>
      </c>
      <c r="I29" s="132">
        <v>1.2</v>
      </c>
      <c r="J29" s="132">
        <v>1.1499999999999999</v>
      </c>
      <c r="K29" s="132">
        <v>1</v>
      </c>
      <c r="L29" s="132">
        <v>1.1499999999999999</v>
      </c>
      <c r="M29" s="132">
        <v>1</v>
      </c>
      <c r="N29" s="132">
        <v>1</v>
      </c>
      <c r="O29" s="132">
        <v>1</v>
      </c>
      <c r="P29" s="62">
        <f t="shared" si="2"/>
        <v>1917.0245849999994</v>
      </c>
      <c r="Q29" s="132" t="s">
        <v>361</v>
      </c>
      <c r="R29" s="59"/>
    </row>
    <row r="30" spans="1:18" ht="31.5">
      <c r="A30" s="136">
        <v>17</v>
      </c>
      <c r="B30" s="133" t="s">
        <v>410</v>
      </c>
      <c r="C30" s="132" t="s">
        <v>31</v>
      </c>
      <c r="D30" s="138"/>
      <c r="E30" s="137" t="s">
        <v>411</v>
      </c>
      <c r="F30" s="132" t="s">
        <v>394</v>
      </c>
      <c r="G30" s="132"/>
      <c r="H30" s="62">
        <f>PRODUCT(50.85,10)</f>
        <v>508.5</v>
      </c>
      <c r="I30" s="132">
        <v>1.2</v>
      </c>
      <c r="J30" s="132">
        <v>1.1499999999999999</v>
      </c>
      <c r="K30" s="132">
        <v>1</v>
      </c>
      <c r="L30" s="132">
        <v>1</v>
      </c>
      <c r="M30" s="132">
        <v>1</v>
      </c>
      <c r="N30" s="132">
        <v>1</v>
      </c>
      <c r="O30" s="132">
        <v>1</v>
      </c>
      <c r="P30" s="62">
        <f t="shared" si="2"/>
        <v>701.7299999999999</v>
      </c>
      <c r="Q30" s="132" t="s">
        <v>26</v>
      </c>
      <c r="R30" s="63"/>
    </row>
    <row r="31" spans="1:18" s="21" customFormat="1" ht="15.75">
      <c r="A31" s="136">
        <v>18</v>
      </c>
      <c r="B31" s="131" t="s">
        <v>412</v>
      </c>
      <c r="C31" s="138" t="s">
        <v>27</v>
      </c>
      <c r="D31" s="138" t="s">
        <v>413</v>
      </c>
      <c r="E31" s="137" t="s">
        <v>414</v>
      </c>
      <c r="F31" s="132" t="s">
        <v>394</v>
      </c>
      <c r="G31" s="132"/>
      <c r="H31" s="62">
        <v>60.1</v>
      </c>
      <c r="I31" s="135">
        <v>1</v>
      </c>
      <c r="J31" s="135">
        <v>1</v>
      </c>
      <c r="K31" s="135">
        <v>1</v>
      </c>
      <c r="L31" s="135">
        <v>1</v>
      </c>
      <c r="M31" s="135">
        <v>1</v>
      </c>
      <c r="N31" s="135">
        <v>1</v>
      </c>
      <c r="O31" s="135">
        <v>1</v>
      </c>
      <c r="P31" s="62">
        <f t="shared" si="2"/>
        <v>60.1</v>
      </c>
      <c r="Q31" s="132" t="s">
        <v>28</v>
      </c>
      <c r="R31" s="59"/>
    </row>
    <row r="32" spans="1:18" ht="94.5">
      <c r="A32" s="132">
        <v>19</v>
      </c>
      <c r="B32" s="131" t="s">
        <v>415</v>
      </c>
      <c r="C32" s="138" t="s">
        <v>29</v>
      </c>
      <c r="D32" s="138" t="s">
        <v>416</v>
      </c>
      <c r="E32" s="139" t="s">
        <v>417</v>
      </c>
      <c r="F32" s="132" t="s">
        <v>394</v>
      </c>
      <c r="G32" s="132"/>
      <c r="H32" s="62">
        <f t="shared" ref="H32" si="3">SUM(940.2*0.9,24,16,0.2,40,0.5)</f>
        <v>926.88000000000011</v>
      </c>
      <c r="I32" s="135">
        <v>1</v>
      </c>
      <c r="J32" s="135">
        <v>1</v>
      </c>
      <c r="K32" s="135">
        <v>1</v>
      </c>
      <c r="L32" s="135">
        <v>1</v>
      </c>
      <c r="M32" s="135">
        <v>1</v>
      </c>
      <c r="N32" s="135">
        <v>1</v>
      </c>
      <c r="O32" s="135">
        <v>1.1499999999999999</v>
      </c>
      <c r="P32" s="62">
        <f t="shared" ref="P32" si="4">PRODUCT(H32:O32)</f>
        <v>1065.912</v>
      </c>
      <c r="Q32" s="132" t="s">
        <v>30</v>
      </c>
      <c r="R32" s="63"/>
    </row>
    <row r="33" spans="1:18" ht="30">
      <c r="A33" s="132"/>
      <c r="B33" s="131" t="s">
        <v>419</v>
      </c>
      <c r="C33" s="209"/>
      <c r="D33" s="213" t="s">
        <v>362</v>
      </c>
      <c r="E33" s="132" t="s">
        <v>418</v>
      </c>
      <c r="F33" s="208" t="s">
        <v>394</v>
      </c>
      <c r="G33" s="132"/>
      <c r="H33" s="30">
        <v>398.55</v>
      </c>
      <c r="I33" s="210">
        <v>1.2</v>
      </c>
      <c r="J33" s="132">
        <v>1.1499999999999999</v>
      </c>
      <c r="K33" s="210">
        <v>1</v>
      </c>
      <c r="L33" s="210">
        <v>1</v>
      </c>
      <c r="M33" s="210">
        <v>1</v>
      </c>
      <c r="N33" s="210">
        <v>1</v>
      </c>
      <c r="O33" s="210">
        <v>1</v>
      </c>
      <c r="P33" s="211">
        <f>PRODUCT(H33:O33)</f>
        <v>549.99899999999991</v>
      </c>
      <c r="Q33" s="132" t="s">
        <v>420</v>
      </c>
      <c r="R33" s="212" t="s">
        <v>421</v>
      </c>
    </row>
    <row r="34" spans="1:18" ht="15.75">
      <c r="A34" s="74"/>
      <c r="B34" s="316" t="s">
        <v>422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61">
        <f>SUM(P10:P33)</f>
        <v>52403.2165206875</v>
      </c>
      <c r="Q34" s="74"/>
    </row>
    <row r="39" spans="1:18"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</row>
    <row r="40" spans="1:18"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</row>
    <row r="41" spans="1:18"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</row>
    <row r="42" spans="1:18"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</row>
    <row r="43" spans="1:18"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</row>
    <row r="44" spans="1:18"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</row>
    <row r="45" spans="1:18"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</row>
    <row r="46" spans="1:18"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</row>
    <row r="47" spans="1:18"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</row>
    <row r="48" spans="1:18"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</row>
    <row r="49" spans="3:16"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</row>
    <row r="50" spans="3:16"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</row>
    <row r="51" spans="3:16"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</row>
    <row r="52" spans="3:16"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</row>
    <row r="53" spans="3:16"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</row>
    <row r="54" spans="3:16"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</row>
    <row r="55" spans="3:16"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</row>
    <row r="56" spans="3:16" ht="15.75">
      <c r="C56" s="95"/>
      <c r="D56" s="95"/>
      <c r="E56" s="95"/>
      <c r="F56" s="95"/>
      <c r="G56" s="96"/>
      <c r="H56" s="97"/>
      <c r="I56" s="97"/>
      <c r="J56" s="97"/>
      <c r="K56" s="97"/>
      <c r="L56" s="97"/>
      <c r="M56" s="97"/>
      <c r="N56" s="97"/>
      <c r="O56" s="98"/>
      <c r="P56" s="95"/>
    </row>
    <row r="57" spans="3:16"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</row>
    <row r="58" spans="3:16"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</row>
    <row r="59" spans="3:16"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</row>
    <row r="60" spans="3:16"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</row>
    <row r="61" spans="3:16"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</row>
    <row r="62" spans="3:16"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</row>
  </sheetData>
  <mergeCells count="21">
    <mergeCell ref="G4:G9"/>
    <mergeCell ref="B10:O10"/>
    <mergeCell ref="C21:C25"/>
    <mergeCell ref="D4:D9"/>
    <mergeCell ref="D11:D15"/>
    <mergeCell ref="D16:D20"/>
    <mergeCell ref="D21:D25"/>
    <mergeCell ref="A4:A9"/>
    <mergeCell ref="B4:B9"/>
    <mergeCell ref="C4:C9"/>
    <mergeCell ref="E4:E9"/>
    <mergeCell ref="F4:F9"/>
    <mergeCell ref="A21:A25"/>
    <mergeCell ref="B21:B25"/>
    <mergeCell ref="B34:O34"/>
    <mergeCell ref="A11:A15"/>
    <mergeCell ref="B11:B15"/>
    <mergeCell ref="C11:C15"/>
    <mergeCell ref="A16:A20"/>
    <mergeCell ref="B16:B20"/>
    <mergeCell ref="C16:C20"/>
  </mergeCells>
  <conditionalFormatting sqref="C206:C207">
    <cfRule type="duplicateValues" dxfId="40" priority="47"/>
  </conditionalFormatting>
  <conditionalFormatting sqref="C206:C1048576 C2:C3">
    <cfRule type="duplicateValues" dxfId="39" priority="45"/>
    <cfRule type="duplicateValues" dxfId="38" priority="46"/>
  </conditionalFormatting>
  <conditionalFormatting sqref="C206:C1048576">
    <cfRule type="duplicateValues" dxfId="37" priority="43"/>
    <cfRule type="duplicateValues" dxfId="36" priority="44"/>
  </conditionalFormatting>
  <conditionalFormatting sqref="C32:D33">
    <cfRule type="duplicateValues" dxfId="35" priority="15"/>
  </conditionalFormatting>
  <conditionalFormatting sqref="D30:D31 C27:C29 C31">
    <cfRule type="duplicateValues" dxfId="34" priority="14"/>
  </conditionalFormatting>
  <conditionalFormatting sqref="D33">
    <cfRule type="duplicateValues" dxfId="33" priority="11"/>
    <cfRule type="duplicateValues" dxfId="32" priority="12"/>
  </conditionalFormatting>
  <conditionalFormatting sqref="C1">
    <cfRule type="duplicateValues" dxfId="31" priority="9"/>
    <cfRule type="duplicateValues" dxfId="30" priority="10"/>
  </conditionalFormatting>
  <conditionalFormatting sqref="B1">
    <cfRule type="duplicateValues" dxfId="29" priority="7"/>
    <cfRule type="duplicateValues" dxfId="28" priority="8"/>
  </conditionalFormatting>
  <conditionalFormatting sqref="C1:E1">
    <cfRule type="duplicateValues" dxfId="27" priority="5"/>
    <cfRule type="duplicateValues" dxfId="26" priority="6"/>
  </conditionalFormatting>
  <conditionalFormatting sqref="F1">
    <cfRule type="duplicateValues" dxfId="25" priority="3"/>
    <cfRule type="duplicateValues" dxfId="24" priority="4"/>
  </conditionalFormatting>
  <conditionalFormatting sqref="G1:H1">
    <cfRule type="duplicateValues" dxfId="23" priority="1"/>
    <cfRule type="duplicateValues" dxfId="22" priority="2"/>
  </conditionalFormatting>
  <printOptions horizontalCentered="1" verticalCentered="1"/>
  <pageMargins left="0" right="0" top="0" bottom="0.35433070866141736" header="0" footer="0"/>
  <pageSetup paperSize="9" scale="43" orientation="landscape" r:id="rId1"/>
  <headerFooter>
    <oddFooter>&amp;C&amp;F&amp;R&amp;P / &amp;N</oddFooter>
  </headerFooter>
  <rowBreaks count="1" manualBreakCount="1">
    <brk id="24" max="17" man="1"/>
  </rowBreaks>
  <ignoredErrors>
    <ignoredError sqref="P10 H27:H28" formula="1"/>
    <ignoredError sqref="Q3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102"/>
  <sheetViews>
    <sheetView view="pageBreakPreview" zoomScale="85" zoomScaleNormal="100" zoomScaleSheetLayoutView="85" zoomScalePageLayoutView="70" workbookViewId="0">
      <selection activeCell="O4" sqref="O4"/>
    </sheetView>
  </sheetViews>
  <sheetFormatPr defaultColWidth="9.140625" defaultRowHeight="15.75"/>
  <cols>
    <col min="1" max="1" width="5.140625" style="303" customWidth="1"/>
    <col min="2" max="2" width="30.85546875" style="304" customWidth="1"/>
    <col min="3" max="3" width="14.85546875" style="305" customWidth="1"/>
    <col min="4" max="4" width="20.28515625" style="308" customWidth="1"/>
    <col min="5" max="5" width="15.85546875" style="303" customWidth="1"/>
    <col min="6" max="6" width="16.140625" style="304" customWidth="1"/>
    <col min="7" max="7" width="12.28515625" style="304" hidden="1" customWidth="1"/>
    <col min="8" max="8" width="11.85546875" style="303" customWidth="1"/>
    <col min="9" max="9" width="8.7109375" style="303" customWidth="1"/>
    <col min="10" max="10" width="9.7109375" style="303" customWidth="1"/>
    <col min="11" max="11" width="8.42578125" style="303" customWidth="1"/>
    <col min="12" max="12" width="8.7109375" style="303" customWidth="1"/>
    <col min="13" max="13" width="14" style="303" customWidth="1"/>
    <col min="14" max="14" width="19.7109375" style="303" customWidth="1"/>
    <col min="15" max="15" width="44" style="304" customWidth="1"/>
    <col min="16" max="16384" width="9.140625" style="216"/>
  </cols>
  <sheetData>
    <row r="1" spans="1:15" ht="80.45" customHeight="1">
      <c r="A1" s="101" t="s">
        <v>0</v>
      </c>
      <c r="B1" s="24" t="s">
        <v>373</v>
      </c>
      <c r="C1" s="24" t="s">
        <v>374</v>
      </c>
      <c r="D1" s="24" t="s">
        <v>375</v>
      </c>
      <c r="E1" s="24" t="s">
        <v>376</v>
      </c>
      <c r="F1" s="24" t="s">
        <v>377</v>
      </c>
      <c r="G1" s="24" t="s">
        <v>3</v>
      </c>
      <c r="H1" s="24" t="s">
        <v>379</v>
      </c>
      <c r="I1" s="24" t="s">
        <v>382</v>
      </c>
      <c r="J1" s="24" t="s">
        <v>383</v>
      </c>
      <c r="K1" s="24" t="s">
        <v>423</v>
      </c>
      <c r="L1" s="24" t="s">
        <v>385</v>
      </c>
      <c r="M1" s="24" t="s">
        <v>387</v>
      </c>
      <c r="N1" s="24" t="s">
        <v>388</v>
      </c>
      <c r="O1" s="102" t="s">
        <v>424</v>
      </c>
    </row>
    <row r="2" spans="1:15">
      <c r="A2" s="103">
        <v>1</v>
      </c>
      <c r="B2" s="103">
        <v>2</v>
      </c>
      <c r="C2" s="104">
        <v>3</v>
      </c>
      <c r="D2" s="105">
        <v>4</v>
      </c>
      <c r="E2" s="105">
        <v>5</v>
      </c>
      <c r="F2" s="105">
        <v>6</v>
      </c>
      <c r="G2" s="105">
        <v>6</v>
      </c>
      <c r="H2" s="105">
        <v>7</v>
      </c>
      <c r="I2" s="105">
        <v>8</v>
      </c>
      <c r="J2" s="105">
        <v>9</v>
      </c>
      <c r="K2" s="105">
        <v>10</v>
      </c>
      <c r="L2" s="105">
        <v>11</v>
      </c>
      <c r="M2" s="105">
        <v>12</v>
      </c>
      <c r="N2" s="105">
        <v>13</v>
      </c>
      <c r="O2" s="105">
        <v>14</v>
      </c>
    </row>
    <row r="3" spans="1:15" ht="16.5" thickBot="1">
      <c r="A3" s="142"/>
      <c r="B3" s="140" t="s">
        <v>425</v>
      </c>
      <c r="C3" s="143"/>
      <c r="D3" s="144"/>
      <c r="E3" s="145"/>
      <c r="F3" s="141"/>
      <c r="G3" s="146"/>
      <c r="H3" s="145"/>
      <c r="I3" s="145"/>
      <c r="J3" s="145"/>
      <c r="K3" s="145"/>
      <c r="L3" s="145"/>
      <c r="M3" s="145"/>
      <c r="N3" s="145"/>
      <c r="O3" s="141"/>
    </row>
    <row r="4" spans="1:15" ht="84" customHeight="1" thickBot="1">
      <c r="A4" s="217">
        <v>1</v>
      </c>
      <c r="B4" s="218" t="s">
        <v>426</v>
      </c>
      <c r="C4" s="219" t="s">
        <v>32</v>
      </c>
      <c r="D4" s="220" t="s">
        <v>533</v>
      </c>
      <c r="E4" s="221" t="s">
        <v>645</v>
      </c>
      <c r="F4" s="221" t="s">
        <v>394</v>
      </c>
      <c r="G4" s="220"/>
      <c r="H4" s="222">
        <f>200.4*0.7*4+87.4*0.7</f>
        <v>622.29999999999995</v>
      </c>
      <c r="I4" s="223">
        <v>1</v>
      </c>
      <c r="J4" s="223">
        <v>1</v>
      </c>
      <c r="K4" s="223">
        <v>1</v>
      </c>
      <c r="L4" s="223">
        <v>1</v>
      </c>
      <c r="M4" s="224">
        <f t="shared" ref="M4" si="0">PRODUCT(H4:L4)</f>
        <v>622.29999999999995</v>
      </c>
      <c r="N4" s="225" t="s">
        <v>44</v>
      </c>
      <c r="O4" s="226" t="s">
        <v>646</v>
      </c>
    </row>
    <row r="5" spans="1:15" ht="42" customHeight="1">
      <c r="A5" s="217">
        <v>2</v>
      </c>
      <c r="B5" s="218" t="s">
        <v>427</v>
      </c>
      <c r="C5" s="219" t="s">
        <v>33</v>
      </c>
      <c r="D5" s="220" t="s">
        <v>532</v>
      </c>
      <c r="E5" s="221" t="s">
        <v>428</v>
      </c>
      <c r="F5" s="221" t="s">
        <v>394</v>
      </c>
      <c r="G5" s="227"/>
      <c r="H5" s="228">
        <f>180*2</f>
        <v>360</v>
      </c>
      <c r="I5" s="229">
        <v>1</v>
      </c>
      <c r="J5" s="229">
        <v>1</v>
      </c>
      <c r="K5" s="229">
        <v>1</v>
      </c>
      <c r="L5" s="229">
        <v>1</v>
      </c>
      <c r="M5" s="228">
        <f>PRODUCT(H5:L5)</f>
        <v>360</v>
      </c>
      <c r="N5" s="230" t="s">
        <v>45</v>
      </c>
      <c r="O5" s="231" t="s">
        <v>438</v>
      </c>
    </row>
    <row r="6" spans="1:15" ht="18" customHeight="1">
      <c r="A6" s="232"/>
      <c r="B6" s="233"/>
      <c r="C6" s="234"/>
      <c r="D6" s="235"/>
      <c r="E6" s="236"/>
      <c r="F6" s="236"/>
      <c r="G6" s="214"/>
      <c r="H6" s="99">
        <v>150</v>
      </c>
      <c r="I6" s="100">
        <v>1</v>
      </c>
      <c r="J6" s="100">
        <v>1</v>
      </c>
      <c r="K6" s="100">
        <v>1</v>
      </c>
      <c r="L6" s="100">
        <v>1</v>
      </c>
      <c r="M6" s="99">
        <f>PRODUCT(H6:L6)</f>
        <v>150</v>
      </c>
      <c r="N6" s="106" t="s">
        <v>46</v>
      </c>
      <c r="O6" s="237" t="s">
        <v>439</v>
      </c>
    </row>
    <row r="7" spans="1:15" ht="30">
      <c r="A7" s="232"/>
      <c r="B7" s="233"/>
      <c r="C7" s="234"/>
      <c r="D7" s="235"/>
      <c r="E7" s="236"/>
      <c r="F7" s="236"/>
      <c r="G7" s="214"/>
      <c r="H7" s="99">
        <v>225</v>
      </c>
      <c r="I7" s="100">
        <v>1</v>
      </c>
      <c r="J7" s="100">
        <v>1.05</v>
      </c>
      <c r="K7" s="100">
        <v>1</v>
      </c>
      <c r="L7" s="100">
        <v>1</v>
      </c>
      <c r="M7" s="99">
        <f>PRODUCT(H7:L7)</f>
        <v>236.25</v>
      </c>
      <c r="N7" s="106" t="s">
        <v>47</v>
      </c>
      <c r="O7" s="237" t="s">
        <v>440</v>
      </c>
    </row>
    <row r="8" spans="1:15" ht="21.6" customHeight="1" thickBot="1">
      <c r="A8" s="238"/>
      <c r="B8" s="239"/>
      <c r="C8" s="240"/>
      <c r="D8" s="241"/>
      <c r="E8" s="242"/>
      <c r="F8" s="242"/>
      <c r="G8" s="243"/>
      <c r="H8" s="244">
        <f>161.5*0.8</f>
        <v>129.20000000000002</v>
      </c>
      <c r="I8" s="245">
        <v>1</v>
      </c>
      <c r="J8" s="245">
        <v>1</v>
      </c>
      <c r="K8" s="245">
        <v>1</v>
      </c>
      <c r="L8" s="245">
        <v>1</v>
      </c>
      <c r="M8" s="244">
        <f>PRODUCT(H8:L8)</f>
        <v>129.20000000000002</v>
      </c>
      <c r="N8" s="246" t="s">
        <v>48</v>
      </c>
      <c r="O8" s="247" t="s">
        <v>433</v>
      </c>
    </row>
    <row r="9" spans="1:15" ht="19.899999999999999" customHeight="1">
      <c r="A9" s="217">
        <v>3</v>
      </c>
      <c r="B9" s="218" t="s">
        <v>430</v>
      </c>
      <c r="C9" s="219" t="s">
        <v>34</v>
      </c>
      <c r="D9" s="220" t="s">
        <v>68</v>
      </c>
      <c r="E9" s="221" t="s">
        <v>429</v>
      </c>
      <c r="F9" s="221" t="s">
        <v>394</v>
      </c>
      <c r="G9" s="227"/>
      <c r="H9" s="248">
        <v>7775</v>
      </c>
      <c r="I9" s="249">
        <v>1</v>
      </c>
      <c r="J9" s="249">
        <v>1</v>
      </c>
      <c r="K9" s="249">
        <v>1</v>
      </c>
      <c r="L9" s="249">
        <v>1</v>
      </c>
      <c r="M9" s="248">
        <f t="shared" ref="M9:M13" si="1">PRODUCT(H9:L9)</f>
        <v>7775</v>
      </c>
      <c r="N9" s="250" t="s">
        <v>363</v>
      </c>
      <c r="O9" s="231" t="s">
        <v>434</v>
      </c>
    </row>
    <row r="10" spans="1:15" ht="30">
      <c r="A10" s="232"/>
      <c r="B10" s="233"/>
      <c r="C10" s="234"/>
      <c r="D10" s="235"/>
      <c r="E10" s="236"/>
      <c r="F10" s="236"/>
      <c r="G10" s="214"/>
      <c r="H10" s="60">
        <v>240</v>
      </c>
      <c r="I10" s="107">
        <v>1</v>
      </c>
      <c r="J10" s="100">
        <v>1</v>
      </c>
      <c r="K10" s="107">
        <v>1</v>
      </c>
      <c r="L10" s="107">
        <v>1</v>
      </c>
      <c r="M10" s="60">
        <f>PRODUCT(H10:L10)</f>
        <v>240</v>
      </c>
      <c r="N10" s="147" t="s">
        <v>50</v>
      </c>
      <c r="O10" s="237" t="s">
        <v>441</v>
      </c>
    </row>
    <row r="11" spans="1:15" ht="30">
      <c r="A11" s="232"/>
      <c r="B11" s="233"/>
      <c r="C11" s="234"/>
      <c r="D11" s="235"/>
      <c r="E11" s="236"/>
      <c r="F11" s="236"/>
      <c r="G11" s="214"/>
      <c r="H11" s="60">
        <v>167.9</v>
      </c>
      <c r="I11" s="107">
        <v>1.1000000000000001</v>
      </c>
      <c r="J11" s="107">
        <v>1</v>
      </c>
      <c r="K11" s="107">
        <v>1</v>
      </c>
      <c r="L11" s="107">
        <v>1</v>
      </c>
      <c r="M11" s="60">
        <f t="shared" si="1"/>
        <v>184.69000000000003</v>
      </c>
      <c r="N11" s="107" t="s">
        <v>51</v>
      </c>
      <c r="O11" s="237" t="s">
        <v>435</v>
      </c>
    </row>
    <row r="12" spans="1:15">
      <c r="A12" s="232"/>
      <c r="B12" s="233"/>
      <c r="C12" s="234"/>
      <c r="D12" s="235"/>
      <c r="E12" s="236"/>
      <c r="F12" s="236"/>
      <c r="G12" s="214"/>
      <c r="H12" s="60">
        <v>225</v>
      </c>
      <c r="I12" s="107">
        <v>1.1000000000000001</v>
      </c>
      <c r="J12" s="107">
        <v>1</v>
      </c>
      <c r="K12" s="107">
        <v>1</v>
      </c>
      <c r="L12" s="107">
        <v>1</v>
      </c>
      <c r="M12" s="60">
        <f t="shared" si="1"/>
        <v>247.50000000000003</v>
      </c>
      <c r="N12" s="107" t="s">
        <v>52</v>
      </c>
      <c r="O12" s="251" t="s">
        <v>442</v>
      </c>
    </row>
    <row r="13" spans="1:15" ht="30">
      <c r="A13" s="232"/>
      <c r="B13" s="233"/>
      <c r="C13" s="234"/>
      <c r="D13" s="235"/>
      <c r="E13" s="236"/>
      <c r="F13" s="236"/>
      <c r="G13" s="214"/>
      <c r="H13" s="60">
        <f>75.9*4</f>
        <v>303.60000000000002</v>
      </c>
      <c r="I13" s="107">
        <v>1.1000000000000001</v>
      </c>
      <c r="J13" s="107">
        <v>1</v>
      </c>
      <c r="K13" s="107">
        <v>1</v>
      </c>
      <c r="L13" s="107">
        <v>1</v>
      </c>
      <c r="M13" s="60">
        <f t="shared" si="1"/>
        <v>333.96000000000004</v>
      </c>
      <c r="N13" s="107" t="s">
        <v>53</v>
      </c>
      <c r="O13" s="237" t="s">
        <v>436</v>
      </c>
    </row>
    <row r="14" spans="1:15" ht="45">
      <c r="A14" s="232"/>
      <c r="B14" s="233"/>
      <c r="C14" s="234"/>
      <c r="D14" s="235"/>
      <c r="E14" s="236"/>
      <c r="F14" s="236"/>
      <c r="G14" s="214"/>
      <c r="H14" s="60">
        <f>307*2</f>
        <v>614</v>
      </c>
      <c r="I14" s="107">
        <v>1</v>
      </c>
      <c r="J14" s="107">
        <v>1</v>
      </c>
      <c r="K14" s="107">
        <v>1</v>
      </c>
      <c r="L14" s="107">
        <v>1</v>
      </c>
      <c r="M14" s="60">
        <f>PRODUCT(H14:L14)</f>
        <v>614</v>
      </c>
      <c r="N14" s="107" t="s">
        <v>54</v>
      </c>
      <c r="O14" s="237" t="s">
        <v>437</v>
      </c>
    </row>
    <row r="15" spans="1:15" ht="45">
      <c r="A15" s="232"/>
      <c r="B15" s="233"/>
      <c r="C15" s="234"/>
      <c r="D15" s="235"/>
      <c r="E15" s="236"/>
      <c r="F15" s="236"/>
      <c r="G15" s="214"/>
      <c r="H15" s="60">
        <f>60*2</f>
        <v>120</v>
      </c>
      <c r="I15" s="107">
        <v>1</v>
      </c>
      <c r="J15" s="107">
        <v>1</v>
      </c>
      <c r="K15" s="107">
        <v>1</v>
      </c>
      <c r="L15" s="107">
        <v>1</v>
      </c>
      <c r="M15" s="60">
        <f>PRODUCT(H15:L15)</f>
        <v>120</v>
      </c>
      <c r="N15" s="107" t="s">
        <v>55</v>
      </c>
      <c r="O15" s="237" t="s">
        <v>452</v>
      </c>
    </row>
    <row r="16" spans="1:15" ht="63">
      <c r="A16" s="232"/>
      <c r="B16" s="233"/>
      <c r="C16" s="234"/>
      <c r="D16" s="235"/>
      <c r="E16" s="236"/>
      <c r="F16" s="236"/>
      <c r="G16" s="214"/>
      <c r="H16" s="60">
        <v>400</v>
      </c>
      <c r="I16" s="107">
        <v>1</v>
      </c>
      <c r="J16" s="107">
        <v>1</v>
      </c>
      <c r="K16" s="107">
        <v>1</v>
      </c>
      <c r="L16" s="107">
        <v>1</v>
      </c>
      <c r="M16" s="60">
        <f>PRODUCT(H16:L16)</f>
        <v>400</v>
      </c>
      <c r="N16" s="107" t="s">
        <v>56</v>
      </c>
      <c r="O16" s="237" t="s">
        <v>448</v>
      </c>
    </row>
    <row r="17" spans="1:15" ht="30">
      <c r="A17" s="232"/>
      <c r="B17" s="233"/>
      <c r="C17" s="234"/>
      <c r="D17" s="235"/>
      <c r="E17" s="236"/>
      <c r="F17" s="236"/>
      <c r="G17" s="214"/>
      <c r="H17" s="60">
        <v>225</v>
      </c>
      <c r="I17" s="107">
        <v>1</v>
      </c>
      <c r="J17" s="107">
        <v>1</v>
      </c>
      <c r="K17" s="107">
        <v>1</v>
      </c>
      <c r="L17" s="107">
        <v>1</v>
      </c>
      <c r="M17" s="60">
        <f t="shared" ref="M17:M19" si="2">PRODUCT(H17:L17)</f>
        <v>225</v>
      </c>
      <c r="N17" s="148" t="s">
        <v>61</v>
      </c>
      <c r="O17" s="237" t="s">
        <v>637</v>
      </c>
    </row>
    <row r="18" spans="1:15" ht="30">
      <c r="A18" s="232"/>
      <c r="B18" s="233"/>
      <c r="C18" s="234"/>
      <c r="D18" s="235"/>
      <c r="E18" s="236"/>
      <c r="F18" s="236"/>
      <c r="G18" s="214"/>
      <c r="H18" s="60">
        <v>393</v>
      </c>
      <c r="I18" s="107">
        <v>1</v>
      </c>
      <c r="J18" s="107">
        <v>1</v>
      </c>
      <c r="K18" s="107">
        <v>1</v>
      </c>
      <c r="L18" s="107">
        <v>1</v>
      </c>
      <c r="M18" s="60">
        <f t="shared" si="2"/>
        <v>393</v>
      </c>
      <c r="N18" s="147" t="s">
        <v>62</v>
      </c>
      <c r="O18" s="237" t="s">
        <v>443</v>
      </c>
    </row>
    <row r="19" spans="1:15" ht="30">
      <c r="A19" s="232"/>
      <c r="B19" s="233"/>
      <c r="C19" s="234"/>
      <c r="D19" s="235"/>
      <c r="E19" s="236"/>
      <c r="F19" s="236"/>
      <c r="G19" s="214"/>
      <c r="H19" s="60">
        <v>259</v>
      </c>
      <c r="I19" s="107">
        <v>1</v>
      </c>
      <c r="J19" s="107">
        <v>1</v>
      </c>
      <c r="K19" s="107">
        <v>1</v>
      </c>
      <c r="L19" s="107">
        <v>1</v>
      </c>
      <c r="M19" s="60">
        <f t="shared" si="2"/>
        <v>259</v>
      </c>
      <c r="N19" s="147" t="s">
        <v>63</v>
      </c>
      <c r="O19" s="237" t="s">
        <v>638</v>
      </c>
    </row>
    <row r="20" spans="1:15" ht="30.75" thickBot="1">
      <c r="A20" s="238"/>
      <c r="B20" s="239"/>
      <c r="C20" s="240"/>
      <c r="D20" s="241"/>
      <c r="E20" s="242"/>
      <c r="F20" s="242"/>
      <c r="G20" s="243"/>
      <c r="H20" s="252">
        <v>111.7</v>
      </c>
      <c r="I20" s="253">
        <v>1</v>
      </c>
      <c r="J20" s="253">
        <v>1.1499999999999999</v>
      </c>
      <c r="K20" s="253">
        <v>1</v>
      </c>
      <c r="L20" s="253">
        <v>1</v>
      </c>
      <c r="M20" s="252">
        <f>PRODUCT(H20:L20)</f>
        <v>128.45499999999998</v>
      </c>
      <c r="N20" s="253" t="s">
        <v>64</v>
      </c>
      <c r="O20" s="247" t="s">
        <v>444</v>
      </c>
    </row>
    <row r="21" spans="1:15" ht="43.15" customHeight="1">
      <c r="A21" s="217">
        <v>4</v>
      </c>
      <c r="B21" s="218" t="s">
        <v>431</v>
      </c>
      <c r="C21" s="219" t="s">
        <v>35</v>
      </c>
      <c r="D21" s="220" t="s">
        <v>532</v>
      </c>
      <c r="E21" s="221" t="s">
        <v>429</v>
      </c>
      <c r="F21" s="221" t="s">
        <v>394</v>
      </c>
      <c r="G21" s="227"/>
      <c r="H21" s="248">
        <v>1440</v>
      </c>
      <c r="I21" s="249">
        <v>1</v>
      </c>
      <c r="J21" s="249">
        <v>1</v>
      </c>
      <c r="K21" s="249">
        <v>1</v>
      </c>
      <c r="L21" s="249">
        <v>1</v>
      </c>
      <c r="M21" s="248">
        <f t="shared" ref="M21" si="3">PRODUCT(H21:L21)</f>
        <v>1440</v>
      </c>
      <c r="N21" s="250" t="s">
        <v>49</v>
      </c>
      <c r="O21" s="231" t="s">
        <v>445</v>
      </c>
    </row>
    <row r="22" spans="1:15">
      <c r="A22" s="232"/>
      <c r="B22" s="233"/>
      <c r="C22" s="234"/>
      <c r="D22" s="235"/>
      <c r="E22" s="236"/>
      <c r="F22" s="236"/>
      <c r="G22" s="214"/>
      <c r="H22" s="60">
        <v>240</v>
      </c>
      <c r="I22" s="107">
        <v>1</v>
      </c>
      <c r="J22" s="100">
        <v>1</v>
      </c>
      <c r="K22" s="107">
        <v>1</v>
      </c>
      <c r="L22" s="107">
        <v>1</v>
      </c>
      <c r="M22" s="60">
        <f>PRODUCT(H22:L22)</f>
        <v>240</v>
      </c>
      <c r="N22" s="147" t="s">
        <v>50</v>
      </c>
      <c r="O22" s="237" t="s">
        <v>446</v>
      </c>
    </row>
    <row r="23" spans="1:15" ht="30">
      <c r="A23" s="232"/>
      <c r="B23" s="233"/>
      <c r="C23" s="234"/>
      <c r="D23" s="235"/>
      <c r="E23" s="236"/>
      <c r="F23" s="236"/>
      <c r="G23" s="214"/>
      <c r="H23" s="60">
        <v>167.9</v>
      </c>
      <c r="I23" s="107">
        <v>1.1000000000000001</v>
      </c>
      <c r="J23" s="107">
        <v>1</v>
      </c>
      <c r="K23" s="107">
        <v>1</v>
      </c>
      <c r="L23" s="107">
        <v>1</v>
      </c>
      <c r="M23" s="60">
        <f t="shared" ref="M23:M25" si="4">PRODUCT(H23:L23)</f>
        <v>184.69000000000003</v>
      </c>
      <c r="N23" s="107" t="s">
        <v>51</v>
      </c>
      <c r="O23" s="237" t="s">
        <v>447</v>
      </c>
    </row>
    <row r="24" spans="1:15">
      <c r="A24" s="232"/>
      <c r="B24" s="233"/>
      <c r="C24" s="234"/>
      <c r="D24" s="235"/>
      <c r="E24" s="236"/>
      <c r="F24" s="236"/>
      <c r="G24" s="214"/>
      <c r="H24" s="60">
        <v>225</v>
      </c>
      <c r="I24" s="107">
        <v>1</v>
      </c>
      <c r="J24" s="107">
        <v>1</v>
      </c>
      <c r="K24" s="107">
        <v>1</v>
      </c>
      <c r="L24" s="107">
        <v>1</v>
      </c>
      <c r="M24" s="60">
        <f t="shared" si="4"/>
        <v>225</v>
      </c>
      <c r="N24" s="107" t="s">
        <v>52</v>
      </c>
      <c r="O24" s="251" t="s">
        <v>460</v>
      </c>
    </row>
    <row r="25" spans="1:15" ht="30">
      <c r="A25" s="232"/>
      <c r="B25" s="233"/>
      <c r="C25" s="234"/>
      <c r="D25" s="235"/>
      <c r="E25" s="236"/>
      <c r="F25" s="236"/>
      <c r="G25" s="214"/>
      <c r="H25" s="60">
        <f>75.9*4</f>
        <v>303.60000000000002</v>
      </c>
      <c r="I25" s="107">
        <v>1.1000000000000001</v>
      </c>
      <c r="J25" s="107">
        <v>1</v>
      </c>
      <c r="K25" s="107">
        <v>1</v>
      </c>
      <c r="L25" s="107">
        <v>1</v>
      </c>
      <c r="M25" s="60">
        <f t="shared" si="4"/>
        <v>333.96000000000004</v>
      </c>
      <c r="N25" s="107" t="s">
        <v>53</v>
      </c>
      <c r="O25" s="237" t="s">
        <v>449</v>
      </c>
    </row>
    <row r="26" spans="1:15" ht="45">
      <c r="A26" s="232"/>
      <c r="B26" s="233"/>
      <c r="C26" s="234"/>
      <c r="D26" s="235"/>
      <c r="E26" s="236"/>
      <c r="F26" s="236"/>
      <c r="G26" s="214"/>
      <c r="H26" s="60">
        <f>307*2</f>
        <v>614</v>
      </c>
      <c r="I26" s="107">
        <v>1</v>
      </c>
      <c r="J26" s="107">
        <v>1</v>
      </c>
      <c r="K26" s="107">
        <v>1</v>
      </c>
      <c r="L26" s="107">
        <v>1</v>
      </c>
      <c r="M26" s="60">
        <f>PRODUCT(H26:L26)</f>
        <v>614</v>
      </c>
      <c r="N26" s="107" t="s">
        <v>54</v>
      </c>
      <c r="O26" s="237" t="s">
        <v>450</v>
      </c>
    </row>
    <row r="27" spans="1:15" ht="45">
      <c r="A27" s="232"/>
      <c r="B27" s="233"/>
      <c r="C27" s="234"/>
      <c r="D27" s="235"/>
      <c r="E27" s="236"/>
      <c r="F27" s="236"/>
      <c r="G27" s="214"/>
      <c r="H27" s="60">
        <f>60*2</f>
        <v>120</v>
      </c>
      <c r="I27" s="107">
        <v>1</v>
      </c>
      <c r="J27" s="107">
        <v>1</v>
      </c>
      <c r="K27" s="107">
        <v>1</v>
      </c>
      <c r="L27" s="107">
        <v>1</v>
      </c>
      <c r="M27" s="60">
        <f>PRODUCT(H27:L27)</f>
        <v>120</v>
      </c>
      <c r="N27" s="107" t="s">
        <v>55</v>
      </c>
      <c r="O27" s="237" t="s">
        <v>451</v>
      </c>
    </row>
    <row r="28" spans="1:15" ht="56.45" customHeight="1">
      <c r="A28" s="232"/>
      <c r="B28" s="233"/>
      <c r="C28" s="234"/>
      <c r="D28" s="235"/>
      <c r="E28" s="236"/>
      <c r="F28" s="236"/>
      <c r="G28" s="214"/>
      <c r="H28" s="60">
        <v>400</v>
      </c>
      <c r="I28" s="107">
        <v>1</v>
      </c>
      <c r="J28" s="107">
        <v>1</v>
      </c>
      <c r="K28" s="107">
        <v>1</v>
      </c>
      <c r="L28" s="107">
        <v>1</v>
      </c>
      <c r="M28" s="60">
        <f>PRODUCT(H28:L28)</f>
        <v>400</v>
      </c>
      <c r="N28" s="107" t="s">
        <v>56</v>
      </c>
      <c r="O28" s="237" t="s">
        <v>453</v>
      </c>
    </row>
    <row r="29" spans="1:15" ht="44.45" customHeight="1">
      <c r="A29" s="232"/>
      <c r="B29" s="233"/>
      <c r="C29" s="234"/>
      <c r="D29" s="235"/>
      <c r="E29" s="236"/>
      <c r="F29" s="236"/>
      <c r="G29" s="214"/>
      <c r="H29" s="64">
        <f>66*0.7</f>
        <v>46.199999999999996</v>
      </c>
      <c r="I29" s="107">
        <v>1</v>
      </c>
      <c r="J29" s="107">
        <v>1</v>
      </c>
      <c r="K29" s="107">
        <v>1</v>
      </c>
      <c r="L29" s="107">
        <v>1</v>
      </c>
      <c r="M29" s="60">
        <f t="shared" ref="M29:M35" si="5">PRODUCT(H29:L29)</f>
        <v>46.199999999999996</v>
      </c>
      <c r="N29" s="64" t="s">
        <v>57</v>
      </c>
      <c r="O29" s="237" t="s">
        <v>454</v>
      </c>
    </row>
    <row r="30" spans="1:15" ht="46.9" customHeight="1">
      <c r="A30" s="232"/>
      <c r="B30" s="233"/>
      <c r="C30" s="234"/>
      <c r="D30" s="235"/>
      <c r="E30" s="236"/>
      <c r="F30" s="236"/>
      <c r="G30" s="214"/>
      <c r="H30" s="60">
        <f>78*8*0.7</f>
        <v>436.79999999999995</v>
      </c>
      <c r="I30" s="107">
        <v>1</v>
      </c>
      <c r="J30" s="107">
        <v>1</v>
      </c>
      <c r="K30" s="107">
        <v>1</v>
      </c>
      <c r="L30" s="107">
        <v>1</v>
      </c>
      <c r="M30" s="60">
        <f t="shared" si="5"/>
        <v>436.79999999999995</v>
      </c>
      <c r="N30" s="64" t="s">
        <v>58</v>
      </c>
      <c r="O30" s="237" t="s">
        <v>455</v>
      </c>
    </row>
    <row r="31" spans="1:15" ht="45">
      <c r="A31" s="232"/>
      <c r="B31" s="233"/>
      <c r="C31" s="234"/>
      <c r="D31" s="235"/>
      <c r="E31" s="236"/>
      <c r="F31" s="236"/>
      <c r="G31" s="214"/>
      <c r="H31" s="60">
        <f>192*2*0.7</f>
        <v>268.79999999999995</v>
      </c>
      <c r="I31" s="107">
        <v>1</v>
      </c>
      <c r="J31" s="107">
        <v>1</v>
      </c>
      <c r="K31" s="107">
        <v>1</v>
      </c>
      <c r="L31" s="107">
        <v>1</v>
      </c>
      <c r="M31" s="60">
        <f t="shared" si="5"/>
        <v>268.79999999999995</v>
      </c>
      <c r="N31" s="64" t="s">
        <v>59</v>
      </c>
      <c r="O31" s="237" t="s">
        <v>456</v>
      </c>
    </row>
    <row r="32" spans="1:15" ht="60">
      <c r="A32" s="232"/>
      <c r="B32" s="233"/>
      <c r="C32" s="234"/>
      <c r="D32" s="235"/>
      <c r="E32" s="236"/>
      <c r="F32" s="236"/>
      <c r="G32" s="214"/>
      <c r="H32" s="64">
        <f>432*0.7</f>
        <v>302.39999999999998</v>
      </c>
      <c r="I32" s="107">
        <v>1</v>
      </c>
      <c r="J32" s="107">
        <v>1</v>
      </c>
      <c r="K32" s="107">
        <v>1</v>
      </c>
      <c r="L32" s="107">
        <v>1</v>
      </c>
      <c r="M32" s="60">
        <f t="shared" si="5"/>
        <v>302.39999999999998</v>
      </c>
      <c r="N32" s="64" t="s">
        <v>60</v>
      </c>
      <c r="O32" s="237" t="s">
        <v>469</v>
      </c>
    </row>
    <row r="33" spans="1:15" ht="30">
      <c r="A33" s="232"/>
      <c r="B33" s="233"/>
      <c r="C33" s="234"/>
      <c r="D33" s="235"/>
      <c r="E33" s="236"/>
      <c r="F33" s="236"/>
      <c r="G33" s="214"/>
      <c r="H33" s="60">
        <v>225</v>
      </c>
      <c r="I33" s="107">
        <v>1</v>
      </c>
      <c r="J33" s="107">
        <v>1</v>
      </c>
      <c r="K33" s="107">
        <v>1</v>
      </c>
      <c r="L33" s="107">
        <v>1</v>
      </c>
      <c r="M33" s="60">
        <f t="shared" si="5"/>
        <v>225</v>
      </c>
      <c r="N33" s="148" t="s">
        <v>61</v>
      </c>
      <c r="O33" s="237" t="s">
        <v>639</v>
      </c>
    </row>
    <row r="34" spans="1:15" ht="30">
      <c r="A34" s="232"/>
      <c r="B34" s="233"/>
      <c r="C34" s="234"/>
      <c r="D34" s="235"/>
      <c r="E34" s="236"/>
      <c r="F34" s="236"/>
      <c r="G34" s="214"/>
      <c r="H34" s="60">
        <v>393</v>
      </c>
      <c r="I34" s="107">
        <v>1</v>
      </c>
      <c r="J34" s="107">
        <v>1</v>
      </c>
      <c r="K34" s="107">
        <v>1</v>
      </c>
      <c r="L34" s="107">
        <v>1</v>
      </c>
      <c r="M34" s="60">
        <f t="shared" si="5"/>
        <v>393</v>
      </c>
      <c r="N34" s="147" t="s">
        <v>62</v>
      </c>
      <c r="O34" s="237" t="s">
        <v>471</v>
      </c>
    </row>
    <row r="35" spans="1:15" ht="30">
      <c r="A35" s="232"/>
      <c r="B35" s="233"/>
      <c r="C35" s="234"/>
      <c r="D35" s="235"/>
      <c r="E35" s="236"/>
      <c r="F35" s="236"/>
      <c r="G35" s="214"/>
      <c r="H35" s="60">
        <v>259</v>
      </c>
      <c r="I35" s="107">
        <v>1</v>
      </c>
      <c r="J35" s="107">
        <v>1</v>
      </c>
      <c r="K35" s="107">
        <v>1</v>
      </c>
      <c r="L35" s="107">
        <v>1</v>
      </c>
      <c r="M35" s="60">
        <f t="shared" si="5"/>
        <v>259</v>
      </c>
      <c r="N35" s="147" t="s">
        <v>63</v>
      </c>
      <c r="O35" s="237" t="s">
        <v>640</v>
      </c>
    </row>
    <row r="36" spans="1:15" ht="30.75" thickBot="1">
      <c r="A36" s="238"/>
      <c r="B36" s="239"/>
      <c r="C36" s="240"/>
      <c r="D36" s="241"/>
      <c r="E36" s="242"/>
      <c r="F36" s="242"/>
      <c r="G36" s="243"/>
      <c r="H36" s="252">
        <v>111.7</v>
      </c>
      <c r="I36" s="253">
        <v>1</v>
      </c>
      <c r="J36" s="253">
        <v>1.1499999999999999</v>
      </c>
      <c r="K36" s="253">
        <v>1</v>
      </c>
      <c r="L36" s="253">
        <v>1</v>
      </c>
      <c r="M36" s="252">
        <f>PRODUCT(H36:L36)</f>
        <v>128.45499999999998</v>
      </c>
      <c r="N36" s="253" t="s">
        <v>64</v>
      </c>
      <c r="O36" s="247" t="s">
        <v>444</v>
      </c>
    </row>
    <row r="37" spans="1:15" ht="44.45" customHeight="1">
      <c r="A37" s="217">
        <v>5</v>
      </c>
      <c r="B37" s="218" t="s">
        <v>432</v>
      </c>
      <c r="C37" s="219" t="s">
        <v>36</v>
      </c>
      <c r="D37" s="220" t="s">
        <v>68</v>
      </c>
      <c r="E37" s="221" t="s">
        <v>429</v>
      </c>
      <c r="F37" s="221" t="s">
        <v>394</v>
      </c>
      <c r="G37" s="227"/>
      <c r="H37" s="248">
        <v>1440</v>
      </c>
      <c r="I37" s="249">
        <v>1</v>
      </c>
      <c r="J37" s="249">
        <v>1</v>
      </c>
      <c r="K37" s="249">
        <v>1</v>
      </c>
      <c r="L37" s="249">
        <v>1</v>
      </c>
      <c r="M37" s="248">
        <f t="shared" ref="M37" si="6">PRODUCT(H37:L37)</f>
        <v>1440</v>
      </c>
      <c r="N37" s="250" t="s">
        <v>49</v>
      </c>
      <c r="O37" s="231" t="s">
        <v>457</v>
      </c>
    </row>
    <row r="38" spans="1:15">
      <c r="A38" s="232"/>
      <c r="B38" s="233"/>
      <c r="C38" s="234"/>
      <c r="D38" s="235"/>
      <c r="E38" s="236"/>
      <c r="F38" s="236"/>
      <c r="G38" s="214"/>
      <c r="H38" s="60">
        <v>240</v>
      </c>
      <c r="I38" s="107">
        <v>1</v>
      </c>
      <c r="J38" s="100">
        <v>1</v>
      </c>
      <c r="K38" s="107">
        <v>1</v>
      </c>
      <c r="L38" s="107">
        <v>1</v>
      </c>
      <c r="M38" s="60">
        <f>PRODUCT(H38:L38)</f>
        <v>240</v>
      </c>
      <c r="N38" s="147" t="s">
        <v>50</v>
      </c>
      <c r="O38" s="237" t="s">
        <v>459</v>
      </c>
    </row>
    <row r="39" spans="1:15" ht="30">
      <c r="A39" s="232"/>
      <c r="B39" s="233"/>
      <c r="C39" s="234"/>
      <c r="D39" s="235"/>
      <c r="E39" s="236"/>
      <c r="F39" s="236"/>
      <c r="G39" s="214"/>
      <c r="H39" s="60">
        <v>167.9</v>
      </c>
      <c r="I39" s="107">
        <v>1.1000000000000001</v>
      </c>
      <c r="J39" s="107">
        <v>1</v>
      </c>
      <c r="K39" s="107">
        <v>1</v>
      </c>
      <c r="L39" s="107">
        <v>1</v>
      </c>
      <c r="M39" s="60">
        <f t="shared" ref="M39:M41" si="7">PRODUCT(H39:L39)</f>
        <v>184.69000000000003</v>
      </c>
      <c r="N39" s="107" t="s">
        <v>51</v>
      </c>
      <c r="O39" s="237" t="s">
        <v>458</v>
      </c>
    </row>
    <row r="40" spans="1:15">
      <c r="A40" s="232"/>
      <c r="B40" s="233"/>
      <c r="C40" s="234"/>
      <c r="D40" s="235"/>
      <c r="E40" s="236"/>
      <c r="F40" s="236"/>
      <c r="G40" s="214"/>
      <c r="H40" s="60">
        <v>225</v>
      </c>
      <c r="I40" s="107">
        <v>1</v>
      </c>
      <c r="J40" s="107">
        <v>1</v>
      </c>
      <c r="K40" s="107">
        <v>1</v>
      </c>
      <c r="L40" s="107">
        <v>1</v>
      </c>
      <c r="M40" s="60">
        <f t="shared" si="7"/>
        <v>225</v>
      </c>
      <c r="N40" s="107" t="s">
        <v>52</v>
      </c>
      <c r="O40" s="251" t="s">
        <v>461</v>
      </c>
    </row>
    <row r="41" spans="1:15" ht="30">
      <c r="A41" s="232"/>
      <c r="B41" s="233"/>
      <c r="C41" s="234"/>
      <c r="D41" s="235"/>
      <c r="E41" s="236"/>
      <c r="F41" s="236"/>
      <c r="G41" s="214"/>
      <c r="H41" s="60">
        <f>75.9*4</f>
        <v>303.60000000000002</v>
      </c>
      <c r="I41" s="107">
        <v>1.1000000000000001</v>
      </c>
      <c r="J41" s="107">
        <v>1</v>
      </c>
      <c r="K41" s="107">
        <v>1</v>
      </c>
      <c r="L41" s="107">
        <v>1</v>
      </c>
      <c r="M41" s="60">
        <f t="shared" si="7"/>
        <v>333.96000000000004</v>
      </c>
      <c r="N41" s="107" t="s">
        <v>53</v>
      </c>
      <c r="O41" s="237" t="s">
        <v>462</v>
      </c>
    </row>
    <row r="42" spans="1:15" ht="45">
      <c r="A42" s="232"/>
      <c r="B42" s="233"/>
      <c r="C42" s="234"/>
      <c r="D42" s="235"/>
      <c r="E42" s="236"/>
      <c r="F42" s="236"/>
      <c r="G42" s="214"/>
      <c r="H42" s="60">
        <f>307*2</f>
        <v>614</v>
      </c>
      <c r="I42" s="107">
        <v>1</v>
      </c>
      <c r="J42" s="107">
        <v>1</v>
      </c>
      <c r="K42" s="107">
        <v>1</v>
      </c>
      <c r="L42" s="107">
        <v>1</v>
      </c>
      <c r="M42" s="60">
        <f>PRODUCT(H42:L42)</f>
        <v>614</v>
      </c>
      <c r="N42" s="107" t="s">
        <v>54</v>
      </c>
      <c r="O42" s="237" t="s">
        <v>463</v>
      </c>
    </row>
    <row r="43" spans="1:15" ht="45">
      <c r="A43" s="232"/>
      <c r="B43" s="233"/>
      <c r="C43" s="234"/>
      <c r="D43" s="235"/>
      <c r="E43" s="236"/>
      <c r="F43" s="236"/>
      <c r="G43" s="214"/>
      <c r="H43" s="60">
        <f>60*2</f>
        <v>120</v>
      </c>
      <c r="I43" s="107">
        <v>1</v>
      </c>
      <c r="J43" s="107">
        <v>1</v>
      </c>
      <c r="K43" s="107">
        <v>1</v>
      </c>
      <c r="L43" s="107">
        <v>1</v>
      </c>
      <c r="M43" s="60">
        <f>PRODUCT(H43:L43)</f>
        <v>120</v>
      </c>
      <c r="N43" s="107" t="s">
        <v>55</v>
      </c>
      <c r="O43" s="237" t="s">
        <v>464</v>
      </c>
    </row>
    <row r="44" spans="1:15" ht="63">
      <c r="A44" s="232"/>
      <c r="B44" s="233"/>
      <c r="C44" s="234"/>
      <c r="D44" s="235"/>
      <c r="E44" s="236"/>
      <c r="F44" s="236"/>
      <c r="G44" s="214"/>
      <c r="H44" s="60">
        <v>400</v>
      </c>
      <c r="I44" s="107">
        <v>1</v>
      </c>
      <c r="J44" s="107">
        <v>1</v>
      </c>
      <c r="K44" s="107">
        <v>1</v>
      </c>
      <c r="L44" s="107">
        <v>1</v>
      </c>
      <c r="M44" s="60">
        <f>PRODUCT(H44:L44)</f>
        <v>400</v>
      </c>
      <c r="N44" s="107" t="s">
        <v>56</v>
      </c>
      <c r="O44" s="237" t="s">
        <v>451</v>
      </c>
    </row>
    <row r="45" spans="1:15" ht="43.15" customHeight="1">
      <c r="A45" s="232"/>
      <c r="B45" s="233"/>
      <c r="C45" s="234"/>
      <c r="D45" s="235"/>
      <c r="E45" s="236"/>
      <c r="F45" s="236"/>
      <c r="G45" s="214"/>
      <c r="H45" s="64">
        <f>66*0.7</f>
        <v>46.199999999999996</v>
      </c>
      <c r="I45" s="107">
        <v>1</v>
      </c>
      <c r="J45" s="107">
        <v>1</v>
      </c>
      <c r="K45" s="107">
        <v>1</v>
      </c>
      <c r="L45" s="107">
        <v>1</v>
      </c>
      <c r="M45" s="60">
        <f t="shared" ref="M45:M51" si="8">PRODUCT(H45:L45)</f>
        <v>46.199999999999996</v>
      </c>
      <c r="N45" s="64" t="s">
        <v>57</v>
      </c>
      <c r="O45" s="237" t="s">
        <v>465</v>
      </c>
    </row>
    <row r="46" spans="1:15" ht="44.45" customHeight="1">
      <c r="A46" s="232"/>
      <c r="B46" s="233"/>
      <c r="C46" s="234"/>
      <c r="D46" s="235"/>
      <c r="E46" s="236"/>
      <c r="F46" s="236"/>
      <c r="G46" s="214"/>
      <c r="H46" s="60">
        <f>78*8*0.7</f>
        <v>436.79999999999995</v>
      </c>
      <c r="I46" s="107">
        <v>1</v>
      </c>
      <c r="J46" s="107">
        <v>1</v>
      </c>
      <c r="K46" s="107">
        <v>1</v>
      </c>
      <c r="L46" s="107">
        <v>1</v>
      </c>
      <c r="M46" s="60">
        <f t="shared" si="8"/>
        <v>436.79999999999995</v>
      </c>
      <c r="N46" s="64" t="s">
        <v>58</v>
      </c>
      <c r="O46" s="237" t="s">
        <v>466</v>
      </c>
    </row>
    <row r="47" spans="1:15" ht="45">
      <c r="A47" s="232"/>
      <c r="B47" s="233"/>
      <c r="C47" s="234"/>
      <c r="D47" s="235"/>
      <c r="E47" s="236"/>
      <c r="F47" s="236"/>
      <c r="G47" s="214"/>
      <c r="H47" s="60">
        <f>192*2*0.7</f>
        <v>268.79999999999995</v>
      </c>
      <c r="I47" s="107">
        <v>1</v>
      </c>
      <c r="J47" s="107">
        <v>1</v>
      </c>
      <c r="K47" s="107">
        <v>1</v>
      </c>
      <c r="L47" s="107">
        <v>1</v>
      </c>
      <c r="M47" s="60">
        <f t="shared" si="8"/>
        <v>268.79999999999995</v>
      </c>
      <c r="N47" s="64" t="s">
        <v>59</v>
      </c>
      <c r="O47" s="237" t="s">
        <v>467</v>
      </c>
    </row>
    <row r="48" spans="1:15" ht="60">
      <c r="A48" s="232"/>
      <c r="B48" s="233"/>
      <c r="C48" s="234"/>
      <c r="D48" s="235"/>
      <c r="E48" s="236"/>
      <c r="F48" s="236"/>
      <c r="G48" s="214"/>
      <c r="H48" s="64">
        <f>432*0.7</f>
        <v>302.39999999999998</v>
      </c>
      <c r="I48" s="107">
        <v>1</v>
      </c>
      <c r="J48" s="107">
        <v>1</v>
      </c>
      <c r="K48" s="107">
        <v>1</v>
      </c>
      <c r="L48" s="107">
        <v>1</v>
      </c>
      <c r="M48" s="60">
        <f t="shared" si="8"/>
        <v>302.39999999999998</v>
      </c>
      <c r="N48" s="64" t="s">
        <v>60</v>
      </c>
      <c r="O48" s="237" t="s">
        <v>468</v>
      </c>
    </row>
    <row r="49" spans="1:15" ht="30">
      <c r="A49" s="232"/>
      <c r="B49" s="233"/>
      <c r="C49" s="234"/>
      <c r="D49" s="235"/>
      <c r="E49" s="236"/>
      <c r="F49" s="236"/>
      <c r="G49" s="214"/>
      <c r="H49" s="60">
        <v>225</v>
      </c>
      <c r="I49" s="107">
        <v>1</v>
      </c>
      <c r="J49" s="107">
        <v>1</v>
      </c>
      <c r="K49" s="107">
        <v>1</v>
      </c>
      <c r="L49" s="107">
        <v>1</v>
      </c>
      <c r="M49" s="60">
        <f t="shared" si="8"/>
        <v>225</v>
      </c>
      <c r="N49" s="148" t="s">
        <v>61</v>
      </c>
      <c r="O49" s="237" t="s">
        <v>641</v>
      </c>
    </row>
    <row r="50" spans="1:15" ht="30">
      <c r="A50" s="232"/>
      <c r="B50" s="233"/>
      <c r="C50" s="234"/>
      <c r="D50" s="235"/>
      <c r="E50" s="236"/>
      <c r="F50" s="236"/>
      <c r="G50" s="214"/>
      <c r="H50" s="60">
        <v>393</v>
      </c>
      <c r="I50" s="107">
        <v>1</v>
      </c>
      <c r="J50" s="107">
        <v>1</v>
      </c>
      <c r="K50" s="107">
        <v>1</v>
      </c>
      <c r="L50" s="107">
        <v>1</v>
      </c>
      <c r="M50" s="60">
        <f t="shared" si="8"/>
        <v>393</v>
      </c>
      <c r="N50" s="147" t="s">
        <v>62</v>
      </c>
      <c r="O50" s="237" t="s">
        <v>470</v>
      </c>
    </row>
    <row r="51" spans="1:15" ht="30">
      <c r="A51" s="232"/>
      <c r="B51" s="233"/>
      <c r="C51" s="234"/>
      <c r="D51" s="235"/>
      <c r="E51" s="236"/>
      <c r="F51" s="236"/>
      <c r="G51" s="214"/>
      <c r="H51" s="60">
        <v>259</v>
      </c>
      <c r="I51" s="107">
        <v>1</v>
      </c>
      <c r="J51" s="107">
        <v>1</v>
      </c>
      <c r="K51" s="107">
        <v>1</v>
      </c>
      <c r="L51" s="107">
        <v>1</v>
      </c>
      <c r="M51" s="60">
        <f t="shared" si="8"/>
        <v>259</v>
      </c>
      <c r="N51" s="147" t="s">
        <v>63</v>
      </c>
      <c r="O51" s="237" t="s">
        <v>642</v>
      </c>
    </row>
    <row r="52" spans="1:15" ht="30.75" thickBot="1">
      <c r="A52" s="238"/>
      <c r="B52" s="239"/>
      <c r="C52" s="240"/>
      <c r="D52" s="241"/>
      <c r="E52" s="242"/>
      <c r="F52" s="242"/>
      <c r="G52" s="243"/>
      <c r="H52" s="252">
        <v>111.7</v>
      </c>
      <c r="I52" s="253">
        <v>1</v>
      </c>
      <c r="J52" s="253">
        <v>1.1499999999999999</v>
      </c>
      <c r="K52" s="253">
        <v>1</v>
      </c>
      <c r="L52" s="253">
        <v>1</v>
      </c>
      <c r="M52" s="252">
        <f>PRODUCT(H52:L52)</f>
        <v>128.45499999999998</v>
      </c>
      <c r="N52" s="253" t="s">
        <v>64</v>
      </c>
      <c r="O52" s="247" t="s">
        <v>444</v>
      </c>
    </row>
    <row r="53" spans="1:15" ht="75.75" thickBot="1">
      <c r="A53" s="254">
        <v>6</v>
      </c>
      <c r="B53" s="218" t="s">
        <v>426</v>
      </c>
      <c r="C53" s="219" t="s">
        <v>32</v>
      </c>
      <c r="D53" s="220" t="s">
        <v>67</v>
      </c>
      <c r="E53" s="221" t="s">
        <v>643</v>
      </c>
      <c r="F53" s="221" t="s">
        <v>394</v>
      </c>
      <c r="G53" s="255"/>
      <c r="H53" s="256">
        <f>200.4*0.5*4+87.4*0.5</f>
        <v>444.5</v>
      </c>
      <c r="I53" s="257">
        <v>1</v>
      </c>
      <c r="J53" s="257">
        <v>1</v>
      </c>
      <c r="K53" s="257">
        <v>1</v>
      </c>
      <c r="L53" s="257">
        <v>1</v>
      </c>
      <c r="M53" s="258">
        <f t="shared" ref="M53" si="9">PRODUCT(H53:L53)</f>
        <v>444.5</v>
      </c>
      <c r="N53" s="259" t="s">
        <v>65</v>
      </c>
      <c r="O53" s="260" t="s">
        <v>474</v>
      </c>
    </row>
    <row r="54" spans="1:15" ht="45.75" thickBot="1">
      <c r="A54" s="261">
        <v>7</v>
      </c>
      <c r="B54" s="262" t="s">
        <v>426</v>
      </c>
      <c r="C54" s="263" t="s">
        <v>32</v>
      </c>
      <c r="D54" s="255" t="s">
        <v>67</v>
      </c>
      <c r="E54" s="221" t="s">
        <v>472</v>
      </c>
      <c r="F54" s="221" t="s">
        <v>394</v>
      </c>
      <c r="G54" s="255"/>
      <c r="H54" s="256">
        <v>1424.6</v>
      </c>
      <c r="I54" s="257">
        <v>1</v>
      </c>
      <c r="J54" s="257">
        <v>1</v>
      </c>
      <c r="K54" s="257">
        <v>1</v>
      </c>
      <c r="L54" s="257">
        <v>1</v>
      </c>
      <c r="M54" s="264">
        <f>PRODUCT(H54:L54)</f>
        <v>1424.6</v>
      </c>
      <c r="N54" s="259" t="s">
        <v>66</v>
      </c>
      <c r="O54" s="265" t="s">
        <v>475</v>
      </c>
    </row>
    <row r="55" spans="1:15" ht="41.45" customHeight="1">
      <c r="A55" s="217">
        <v>8</v>
      </c>
      <c r="B55" s="218" t="s">
        <v>495</v>
      </c>
      <c r="C55" s="220" t="s">
        <v>85</v>
      </c>
      <c r="D55" s="220" t="s">
        <v>496</v>
      </c>
      <c r="E55" s="221" t="s">
        <v>473</v>
      </c>
      <c r="F55" s="221" t="s">
        <v>394</v>
      </c>
      <c r="G55" s="220"/>
      <c r="H55" s="228">
        <v>140</v>
      </c>
      <c r="I55" s="229">
        <v>1</v>
      </c>
      <c r="J55" s="229">
        <v>1</v>
      </c>
      <c r="K55" s="229">
        <v>1</v>
      </c>
      <c r="L55" s="229">
        <v>1</v>
      </c>
      <c r="M55" s="228">
        <f t="shared" ref="M55:M97" si="10">PRODUCT(H55:L55)</f>
        <v>140</v>
      </c>
      <c r="N55" s="230" t="s">
        <v>90</v>
      </c>
      <c r="O55" s="266" t="s">
        <v>476</v>
      </c>
    </row>
    <row r="56" spans="1:15" ht="30">
      <c r="A56" s="232"/>
      <c r="B56" s="233"/>
      <c r="C56" s="235"/>
      <c r="D56" s="235"/>
      <c r="E56" s="236"/>
      <c r="F56" s="236"/>
      <c r="G56" s="214"/>
      <c r="H56" s="99">
        <v>270</v>
      </c>
      <c r="I56" s="100">
        <v>1</v>
      </c>
      <c r="J56" s="100">
        <v>1</v>
      </c>
      <c r="K56" s="100">
        <v>1</v>
      </c>
      <c r="L56" s="100">
        <v>1</v>
      </c>
      <c r="M56" s="99">
        <f t="shared" si="10"/>
        <v>270</v>
      </c>
      <c r="N56" s="106" t="s">
        <v>91</v>
      </c>
      <c r="O56" s="267" t="s">
        <v>477</v>
      </c>
    </row>
    <row r="57" spans="1:15" ht="30">
      <c r="A57" s="232"/>
      <c r="B57" s="233"/>
      <c r="C57" s="235"/>
      <c r="D57" s="235"/>
      <c r="E57" s="236"/>
      <c r="F57" s="236"/>
      <c r="G57" s="214"/>
      <c r="H57" s="100">
        <v>101</v>
      </c>
      <c r="I57" s="100">
        <v>1</v>
      </c>
      <c r="J57" s="100">
        <v>1</v>
      </c>
      <c r="K57" s="100">
        <v>1</v>
      </c>
      <c r="L57" s="100">
        <v>1</v>
      </c>
      <c r="M57" s="99">
        <f t="shared" si="10"/>
        <v>101</v>
      </c>
      <c r="N57" s="106" t="s">
        <v>92</v>
      </c>
      <c r="O57" s="268" t="s">
        <v>478</v>
      </c>
    </row>
    <row r="58" spans="1:15" ht="30">
      <c r="A58" s="232"/>
      <c r="B58" s="233"/>
      <c r="C58" s="235"/>
      <c r="D58" s="235"/>
      <c r="E58" s="236"/>
      <c r="F58" s="236"/>
      <c r="G58" s="214"/>
      <c r="H58" s="99">
        <v>72</v>
      </c>
      <c r="I58" s="100">
        <v>1</v>
      </c>
      <c r="J58" s="100">
        <v>1</v>
      </c>
      <c r="K58" s="100">
        <v>1</v>
      </c>
      <c r="L58" s="100">
        <v>1</v>
      </c>
      <c r="M58" s="99">
        <f t="shared" si="10"/>
        <v>72</v>
      </c>
      <c r="N58" s="106" t="s">
        <v>93</v>
      </c>
      <c r="O58" s="268" t="s">
        <v>479</v>
      </c>
    </row>
    <row r="59" spans="1:15" ht="45.75" thickBot="1">
      <c r="A59" s="232"/>
      <c r="B59" s="233"/>
      <c r="C59" s="235"/>
      <c r="D59" s="235"/>
      <c r="E59" s="236"/>
      <c r="F59" s="236"/>
      <c r="G59" s="269"/>
      <c r="H59" s="270">
        <f>264*0.15</f>
        <v>39.6</v>
      </c>
      <c r="I59" s="271">
        <v>1</v>
      </c>
      <c r="J59" s="271">
        <v>1.1499999999999999</v>
      </c>
      <c r="K59" s="271">
        <v>1</v>
      </c>
      <c r="L59" s="271">
        <v>1</v>
      </c>
      <c r="M59" s="270">
        <f t="shared" si="10"/>
        <v>45.54</v>
      </c>
      <c r="N59" s="272" t="s">
        <v>77</v>
      </c>
      <c r="O59" s="273" t="s">
        <v>482</v>
      </c>
    </row>
    <row r="60" spans="1:15" ht="30.6" customHeight="1">
      <c r="A60" s="217">
        <v>9</v>
      </c>
      <c r="B60" s="218"/>
      <c r="C60" s="220" t="s">
        <v>86</v>
      </c>
      <c r="D60" s="220" t="s">
        <v>497</v>
      </c>
      <c r="E60" s="221"/>
      <c r="F60" s="221" t="s">
        <v>394</v>
      </c>
      <c r="G60" s="227"/>
      <c r="H60" s="228">
        <v>240</v>
      </c>
      <c r="I60" s="229">
        <v>1</v>
      </c>
      <c r="J60" s="229">
        <v>1</v>
      </c>
      <c r="K60" s="229">
        <v>1</v>
      </c>
      <c r="L60" s="229">
        <v>1</v>
      </c>
      <c r="M60" s="228">
        <f t="shared" si="10"/>
        <v>240</v>
      </c>
      <c r="N60" s="230" t="s">
        <v>97</v>
      </c>
      <c r="O60" s="274" t="s">
        <v>480</v>
      </c>
    </row>
    <row r="61" spans="1:15" ht="30">
      <c r="A61" s="232"/>
      <c r="B61" s="233"/>
      <c r="C61" s="235"/>
      <c r="D61" s="235"/>
      <c r="E61" s="236"/>
      <c r="F61" s="236"/>
      <c r="G61" s="214"/>
      <c r="H61" s="99">
        <v>101</v>
      </c>
      <c r="I61" s="100">
        <v>1</v>
      </c>
      <c r="J61" s="100">
        <v>1</v>
      </c>
      <c r="K61" s="100">
        <v>1</v>
      </c>
      <c r="L61" s="100">
        <v>1</v>
      </c>
      <c r="M61" s="99">
        <f>PRODUCT(H61:L61)</f>
        <v>101</v>
      </c>
      <c r="N61" s="106" t="s">
        <v>92</v>
      </c>
      <c r="O61" s="268" t="s">
        <v>478</v>
      </c>
    </row>
    <row r="62" spans="1:15" ht="30">
      <c r="A62" s="232"/>
      <c r="B62" s="233"/>
      <c r="C62" s="235"/>
      <c r="D62" s="235"/>
      <c r="E62" s="236"/>
      <c r="F62" s="236"/>
      <c r="G62" s="214"/>
      <c r="H62" s="99">
        <v>58</v>
      </c>
      <c r="I62" s="100">
        <v>1</v>
      </c>
      <c r="J62" s="100">
        <v>1</v>
      </c>
      <c r="K62" s="100">
        <v>1</v>
      </c>
      <c r="L62" s="100">
        <v>1</v>
      </c>
      <c r="M62" s="99">
        <f t="shared" si="10"/>
        <v>58</v>
      </c>
      <c r="N62" s="106" t="s">
        <v>98</v>
      </c>
      <c r="O62" s="268" t="s">
        <v>481</v>
      </c>
    </row>
    <row r="63" spans="1:15" ht="45.75" thickBot="1">
      <c r="A63" s="238"/>
      <c r="B63" s="239"/>
      <c r="C63" s="241"/>
      <c r="D63" s="241"/>
      <c r="E63" s="242"/>
      <c r="F63" s="242"/>
      <c r="G63" s="243"/>
      <c r="H63" s="252">
        <f>264*0.15</f>
        <v>39.6</v>
      </c>
      <c r="I63" s="253">
        <v>1</v>
      </c>
      <c r="J63" s="253">
        <v>1.1499999999999999</v>
      </c>
      <c r="K63" s="253">
        <v>1</v>
      </c>
      <c r="L63" s="253">
        <v>1</v>
      </c>
      <c r="M63" s="252">
        <f t="shared" si="10"/>
        <v>45.54</v>
      </c>
      <c r="N63" s="275" t="s">
        <v>77</v>
      </c>
      <c r="O63" s="276" t="s">
        <v>483</v>
      </c>
    </row>
    <row r="64" spans="1:15" ht="30">
      <c r="A64" s="232">
        <v>10</v>
      </c>
      <c r="B64" s="233"/>
      <c r="C64" s="235" t="s">
        <v>87</v>
      </c>
      <c r="D64" s="329" t="s">
        <v>497</v>
      </c>
      <c r="E64" s="236"/>
      <c r="F64" s="236" t="s">
        <v>394</v>
      </c>
      <c r="G64" s="277"/>
      <c r="H64" s="278">
        <v>240</v>
      </c>
      <c r="I64" s="279">
        <v>1</v>
      </c>
      <c r="J64" s="279">
        <v>1</v>
      </c>
      <c r="K64" s="279">
        <v>1</v>
      </c>
      <c r="L64" s="279">
        <v>1</v>
      </c>
      <c r="M64" s="278">
        <f t="shared" si="10"/>
        <v>240</v>
      </c>
      <c r="N64" s="279" t="s">
        <v>94</v>
      </c>
      <c r="O64" s="280" t="s">
        <v>485</v>
      </c>
    </row>
    <row r="65" spans="1:15" ht="30">
      <c r="A65" s="232"/>
      <c r="B65" s="233"/>
      <c r="C65" s="235"/>
      <c r="D65" s="329"/>
      <c r="E65" s="236"/>
      <c r="F65" s="236"/>
      <c r="G65" s="214"/>
      <c r="H65" s="100">
        <v>67</v>
      </c>
      <c r="I65" s="100">
        <v>1</v>
      </c>
      <c r="J65" s="100">
        <v>1</v>
      </c>
      <c r="K65" s="100">
        <v>1</v>
      </c>
      <c r="L65" s="100">
        <v>1</v>
      </c>
      <c r="M65" s="99">
        <f t="shared" si="10"/>
        <v>67</v>
      </c>
      <c r="N65" s="106" t="s">
        <v>95</v>
      </c>
      <c r="O65" s="268" t="s">
        <v>484</v>
      </c>
    </row>
    <row r="66" spans="1:15" ht="30">
      <c r="A66" s="232"/>
      <c r="B66" s="233"/>
      <c r="C66" s="235"/>
      <c r="D66" s="329"/>
      <c r="E66" s="236"/>
      <c r="F66" s="236"/>
      <c r="G66" s="214"/>
      <c r="H66" s="99">
        <v>60</v>
      </c>
      <c r="I66" s="100">
        <v>1</v>
      </c>
      <c r="J66" s="100">
        <v>1</v>
      </c>
      <c r="K66" s="100">
        <v>1</v>
      </c>
      <c r="L66" s="100">
        <v>1</v>
      </c>
      <c r="M66" s="99">
        <f t="shared" si="10"/>
        <v>60</v>
      </c>
      <c r="N66" s="106" t="s">
        <v>96</v>
      </c>
      <c r="O66" s="268" t="s">
        <v>487</v>
      </c>
    </row>
    <row r="67" spans="1:15" ht="45.75" thickBot="1">
      <c r="A67" s="232"/>
      <c r="B67" s="233"/>
      <c r="C67" s="235"/>
      <c r="D67" s="329"/>
      <c r="E67" s="236"/>
      <c r="F67" s="236"/>
      <c r="G67" s="269"/>
      <c r="H67" s="270">
        <f>264*0.15</f>
        <v>39.6</v>
      </c>
      <c r="I67" s="271">
        <v>1</v>
      </c>
      <c r="J67" s="271">
        <v>1.1499999999999999</v>
      </c>
      <c r="K67" s="271">
        <v>1</v>
      </c>
      <c r="L67" s="271">
        <v>1</v>
      </c>
      <c r="M67" s="270">
        <f t="shared" si="10"/>
        <v>45.54</v>
      </c>
      <c r="N67" s="272" t="s">
        <v>77</v>
      </c>
      <c r="O67" s="273" t="s">
        <v>489</v>
      </c>
    </row>
    <row r="68" spans="1:15" ht="30">
      <c r="A68" s="217">
        <v>11</v>
      </c>
      <c r="B68" s="218"/>
      <c r="C68" s="220" t="s">
        <v>88</v>
      </c>
      <c r="D68" s="220" t="s">
        <v>497</v>
      </c>
      <c r="E68" s="221"/>
      <c r="F68" s="221" t="s">
        <v>394</v>
      </c>
      <c r="G68" s="227"/>
      <c r="H68" s="228">
        <v>240</v>
      </c>
      <c r="I68" s="229">
        <v>1</v>
      </c>
      <c r="J68" s="229">
        <v>1</v>
      </c>
      <c r="K68" s="229">
        <v>1</v>
      </c>
      <c r="L68" s="229">
        <v>1</v>
      </c>
      <c r="M68" s="228">
        <f t="shared" si="10"/>
        <v>240</v>
      </c>
      <c r="N68" s="229" t="s">
        <v>94</v>
      </c>
      <c r="O68" s="274" t="s">
        <v>486</v>
      </c>
    </row>
    <row r="69" spans="1:15" ht="30">
      <c r="A69" s="232"/>
      <c r="B69" s="233"/>
      <c r="C69" s="235"/>
      <c r="D69" s="235"/>
      <c r="E69" s="236"/>
      <c r="F69" s="236"/>
      <c r="G69" s="214"/>
      <c r="H69" s="100">
        <v>67</v>
      </c>
      <c r="I69" s="100">
        <v>1</v>
      </c>
      <c r="J69" s="100">
        <v>1</v>
      </c>
      <c r="K69" s="100">
        <v>1</v>
      </c>
      <c r="L69" s="100">
        <v>1</v>
      </c>
      <c r="M69" s="99">
        <f t="shared" si="10"/>
        <v>67</v>
      </c>
      <c r="N69" s="106" t="s">
        <v>95</v>
      </c>
      <c r="O69" s="268" t="s">
        <v>484</v>
      </c>
    </row>
    <row r="70" spans="1:15" ht="30">
      <c r="A70" s="232"/>
      <c r="B70" s="233"/>
      <c r="C70" s="235"/>
      <c r="D70" s="235"/>
      <c r="E70" s="236"/>
      <c r="F70" s="236"/>
      <c r="G70" s="214"/>
      <c r="H70" s="99">
        <v>60</v>
      </c>
      <c r="I70" s="100">
        <v>1</v>
      </c>
      <c r="J70" s="100">
        <v>1</v>
      </c>
      <c r="K70" s="100">
        <v>1</v>
      </c>
      <c r="L70" s="100">
        <v>1</v>
      </c>
      <c r="M70" s="99">
        <f t="shared" si="10"/>
        <v>60</v>
      </c>
      <c r="N70" s="106" t="s">
        <v>96</v>
      </c>
      <c r="O70" s="268" t="s">
        <v>488</v>
      </c>
    </row>
    <row r="71" spans="1:15" ht="45.75" thickBot="1">
      <c r="A71" s="238"/>
      <c r="B71" s="239"/>
      <c r="C71" s="241"/>
      <c r="D71" s="241"/>
      <c r="E71" s="242"/>
      <c r="F71" s="242"/>
      <c r="G71" s="243"/>
      <c r="H71" s="252">
        <f>264*0.15</f>
        <v>39.6</v>
      </c>
      <c r="I71" s="253">
        <v>1</v>
      </c>
      <c r="J71" s="253">
        <v>1.1499999999999999</v>
      </c>
      <c r="K71" s="253">
        <v>1</v>
      </c>
      <c r="L71" s="253">
        <v>1</v>
      </c>
      <c r="M71" s="252">
        <f t="shared" si="10"/>
        <v>45.54</v>
      </c>
      <c r="N71" s="275" t="s">
        <v>77</v>
      </c>
      <c r="O71" s="276" t="s">
        <v>490</v>
      </c>
    </row>
    <row r="72" spans="1:15" ht="30">
      <c r="A72" s="217">
        <v>12</v>
      </c>
      <c r="B72" s="218"/>
      <c r="C72" s="220" t="s">
        <v>89</v>
      </c>
      <c r="D72" s="220" t="s">
        <v>497</v>
      </c>
      <c r="E72" s="221"/>
      <c r="F72" s="221" t="s">
        <v>394</v>
      </c>
      <c r="G72" s="227"/>
      <c r="H72" s="228">
        <v>240</v>
      </c>
      <c r="I72" s="229">
        <v>1</v>
      </c>
      <c r="J72" s="229">
        <v>1</v>
      </c>
      <c r="K72" s="229">
        <v>1</v>
      </c>
      <c r="L72" s="229">
        <v>1</v>
      </c>
      <c r="M72" s="228">
        <f t="shared" si="10"/>
        <v>240</v>
      </c>
      <c r="N72" s="229" t="s">
        <v>94</v>
      </c>
      <c r="O72" s="274" t="s">
        <v>486</v>
      </c>
    </row>
    <row r="73" spans="1:15" ht="30">
      <c r="A73" s="232"/>
      <c r="B73" s="233"/>
      <c r="C73" s="235"/>
      <c r="D73" s="235"/>
      <c r="E73" s="236"/>
      <c r="F73" s="236"/>
      <c r="G73" s="214"/>
      <c r="H73" s="100">
        <v>67</v>
      </c>
      <c r="I73" s="100">
        <v>1</v>
      </c>
      <c r="J73" s="100">
        <v>1</v>
      </c>
      <c r="K73" s="100">
        <v>1</v>
      </c>
      <c r="L73" s="100">
        <v>1</v>
      </c>
      <c r="M73" s="99">
        <f t="shared" si="10"/>
        <v>67</v>
      </c>
      <c r="N73" s="106" t="s">
        <v>95</v>
      </c>
      <c r="O73" s="268" t="s">
        <v>484</v>
      </c>
    </row>
    <row r="74" spans="1:15" ht="30">
      <c r="A74" s="232"/>
      <c r="B74" s="233"/>
      <c r="C74" s="235"/>
      <c r="D74" s="235"/>
      <c r="E74" s="236"/>
      <c r="F74" s="236"/>
      <c r="G74" s="214"/>
      <c r="H74" s="99">
        <v>60</v>
      </c>
      <c r="I74" s="100">
        <v>1</v>
      </c>
      <c r="J74" s="100">
        <v>1</v>
      </c>
      <c r="K74" s="100">
        <v>1</v>
      </c>
      <c r="L74" s="100">
        <v>1</v>
      </c>
      <c r="M74" s="99">
        <f t="shared" si="10"/>
        <v>60</v>
      </c>
      <c r="N74" s="106" t="s">
        <v>96</v>
      </c>
      <c r="O74" s="268" t="s">
        <v>488</v>
      </c>
    </row>
    <row r="75" spans="1:15" ht="45.75" thickBot="1">
      <c r="A75" s="238"/>
      <c r="B75" s="239"/>
      <c r="C75" s="241"/>
      <c r="D75" s="241"/>
      <c r="E75" s="242"/>
      <c r="F75" s="242"/>
      <c r="G75" s="243"/>
      <c r="H75" s="252">
        <f>264*0.15</f>
        <v>39.6</v>
      </c>
      <c r="I75" s="253">
        <v>1</v>
      </c>
      <c r="J75" s="253">
        <v>1.1499999999999999</v>
      </c>
      <c r="K75" s="253">
        <v>1</v>
      </c>
      <c r="L75" s="253">
        <v>1</v>
      </c>
      <c r="M75" s="252">
        <f t="shared" si="10"/>
        <v>45.54</v>
      </c>
      <c r="N75" s="275" t="s">
        <v>77</v>
      </c>
      <c r="O75" s="276" t="s">
        <v>490</v>
      </c>
    </row>
    <row r="76" spans="1:15" ht="16.5" thickBot="1">
      <c r="A76" s="254">
        <v>13</v>
      </c>
      <c r="B76" s="281" t="s">
        <v>494</v>
      </c>
      <c r="C76" s="255" t="s">
        <v>37</v>
      </c>
      <c r="D76" s="255" t="s">
        <v>498</v>
      </c>
      <c r="E76" s="282" t="s">
        <v>397</v>
      </c>
      <c r="F76" s="282" t="s">
        <v>394</v>
      </c>
      <c r="G76" s="255"/>
      <c r="H76" s="256">
        <v>260</v>
      </c>
      <c r="I76" s="256">
        <v>1</v>
      </c>
      <c r="J76" s="256">
        <v>1</v>
      </c>
      <c r="K76" s="256">
        <v>1</v>
      </c>
      <c r="L76" s="256">
        <v>1</v>
      </c>
      <c r="M76" s="283">
        <f t="shared" si="10"/>
        <v>260</v>
      </c>
      <c r="N76" s="284" t="s">
        <v>84</v>
      </c>
      <c r="O76" s="285" t="s">
        <v>491</v>
      </c>
    </row>
    <row r="77" spans="1:15" ht="41.45" customHeight="1">
      <c r="A77" s="217">
        <v>14</v>
      </c>
      <c r="B77" s="218" t="s">
        <v>499</v>
      </c>
      <c r="C77" s="220" t="s">
        <v>72</v>
      </c>
      <c r="D77" s="220"/>
      <c r="E77" s="221" t="s">
        <v>473</v>
      </c>
      <c r="F77" s="221" t="s">
        <v>394</v>
      </c>
      <c r="G77" s="220"/>
      <c r="H77" s="229">
        <v>270</v>
      </c>
      <c r="I77" s="229">
        <v>1</v>
      </c>
      <c r="J77" s="229">
        <v>1</v>
      </c>
      <c r="K77" s="229">
        <v>1</v>
      </c>
      <c r="L77" s="229">
        <v>1</v>
      </c>
      <c r="M77" s="228">
        <f t="shared" si="10"/>
        <v>270</v>
      </c>
      <c r="N77" s="229" t="s">
        <v>75</v>
      </c>
      <c r="O77" s="286" t="s">
        <v>492</v>
      </c>
    </row>
    <row r="78" spans="1:15" ht="30">
      <c r="A78" s="232"/>
      <c r="B78" s="233"/>
      <c r="C78" s="235"/>
      <c r="D78" s="235"/>
      <c r="E78" s="236"/>
      <c r="F78" s="236"/>
      <c r="G78" s="214"/>
      <c r="H78" s="99">
        <v>58</v>
      </c>
      <c r="I78" s="100">
        <v>1</v>
      </c>
      <c r="J78" s="100">
        <v>1</v>
      </c>
      <c r="K78" s="100">
        <v>1</v>
      </c>
      <c r="L78" s="100">
        <v>1</v>
      </c>
      <c r="M78" s="99">
        <f t="shared" si="10"/>
        <v>58</v>
      </c>
      <c r="N78" s="100" t="s">
        <v>76</v>
      </c>
      <c r="O78" s="237" t="s">
        <v>493</v>
      </c>
    </row>
    <row r="79" spans="1:15">
      <c r="A79" s="232"/>
      <c r="B79" s="233"/>
      <c r="C79" s="235"/>
      <c r="D79" s="235"/>
      <c r="E79" s="236"/>
      <c r="F79" s="236"/>
      <c r="G79" s="214"/>
      <c r="H79" s="99">
        <f>264*0.15</f>
        <v>39.6</v>
      </c>
      <c r="I79" s="100">
        <v>1</v>
      </c>
      <c r="J79" s="100">
        <v>1.1499999999999999</v>
      </c>
      <c r="K79" s="100">
        <v>1</v>
      </c>
      <c r="L79" s="100">
        <v>1</v>
      </c>
      <c r="M79" s="99">
        <f t="shared" si="10"/>
        <v>45.54</v>
      </c>
      <c r="N79" s="106" t="s">
        <v>77</v>
      </c>
      <c r="O79" s="237" t="s">
        <v>514</v>
      </c>
    </row>
    <row r="80" spans="1:15" ht="16.5" thickBot="1">
      <c r="A80" s="238"/>
      <c r="B80" s="239"/>
      <c r="C80" s="241"/>
      <c r="D80" s="241"/>
      <c r="E80" s="242"/>
      <c r="F80" s="242"/>
      <c r="G80" s="243"/>
      <c r="H80" s="244">
        <v>337</v>
      </c>
      <c r="I80" s="287">
        <v>1</v>
      </c>
      <c r="J80" s="287">
        <v>1</v>
      </c>
      <c r="K80" s="287">
        <v>1</v>
      </c>
      <c r="L80" s="287">
        <v>1</v>
      </c>
      <c r="M80" s="244">
        <f t="shared" si="10"/>
        <v>337</v>
      </c>
      <c r="N80" s="287" t="s">
        <v>78</v>
      </c>
      <c r="O80" s="247" t="s">
        <v>515</v>
      </c>
    </row>
    <row r="81" spans="1:15" ht="41.45" customHeight="1">
      <c r="A81" s="217">
        <v>15</v>
      </c>
      <c r="B81" s="218"/>
      <c r="C81" s="220" t="s">
        <v>73</v>
      </c>
      <c r="D81" s="220"/>
      <c r="E81" s="221" t="s">
        <v>473</v>
      </c>
      <c r="F81" s="221" t="s">
        <v>394</v>
      </c>
      <c r="G81" s="227"/>
      <c r="H81" s="229">
        <v>270</v>
      </c>
      <c r="I81" s="229">
        <v>1</v>
      </c>
      <c r="J81" s="229">
        <v>1</v>
      </c>
      <c r="K81" s="229">
        <v>1</v>
      </c>
      <c r="L81" s="229">
        <v>1</v>
      </c>
      <c r="M81" s="228">
        <f t="shared" si="10"/>
        <v>270</v>
      </c>
      <c r="N81" s="229" t="s">
        <v>75</v>
      </c>
      <c r="O81" s="286" t="s">
        <v>644</v>
      </c>
    </row>
    <row r="82" spans="1:15" ht="30">
      <c r="A82" s="232"/>
      <c r="B82" s="233"/>
      <c r="C82" s="235"/>
      <c r="D82" s="235"/>
      <c r="E82" s="236"/>
      <c r="F82" s="236"/>
      <c r="G82" s="214"/>
      <c r="H82" s="99">
        <v>58</v>
      </c>
      <c r="I82" s="100">
        <v>1</v>
      </c>
      <c r="J82" s="100">
        <v>1</v>
      </c>
      <c r="K82" s="100">
        <v>1</v>
      </c>
      <c r="L82" s="100">
        <v>1</v>
      </c>
      <c r="M82" s="99">
        <f t="shared" si="10"/>
        <v>58</v>
      </c>
      <c r="N82" s="100" t="s">
        <v>76</v>
      </c>
      <c r="O82" s="237" t="s">
        <v>516</v>
      </c>
    </row>
    <row r="83" spans="1:15">
      <c r="A83" s="232"/>
      <c r="B83" s="233"/>
      <c r="C83" s="235"/>
      <c r="D83" s="235"/>
      <c r="E83" s="236"/>
      <c r="F83" s="236"/>
      <c r="G83" s="214"/>
      <c r="H83" s="99">
        <f>264*0.15</f>
        <v>39.6</v>
      </c>
      <c r="I83" s="100">
        <v>1</v>
      </c>
      <c r="J83" s="100">
        <v>1.1499999999999999</v>
      </c>
      <c r="K83" s="100">
        <v>1</v>
      </c>
      <c r="L83" s="100">
        <v>1</v>
      </c>
      <c r="M83" s="99">
        <f t="shared" si="10"/>
        <v>45.54</v>
      </c>
      <c r="N83" s="106" t="s">
        <v>77</v>
      </c>
      <c r="O83" s="237" t="s">
        <v>514</v>
      </c>
    </row>
    <row r="84" spans="1:15">
      <c r="A84" s="232"/>
      <c r="B84" s="233"/>
      <c r="C84" s="235"/>
      <c r="D84" s="235"/>
      <c r="E84" s="236"/>
      <c r="F84" s="236"/>
      <c r="G84" s="214"/>
      <c r="H84" s="99">
        <v>337</v>
      </c>
      <c r="I84" s="100">
        <v>1</v>
      </c>
      <c r="J84" s="100">
        <v>1</v>
      </c>
      <c r="K84" s="100">
        <v>1</v>
      </c>
      <c r="L84" s="100">
        <v>1</v>
      </c>
      <c r="M84" s="99">
        <f>PRODUCT(H84:L84)</f>
        <v>337</v>
      </c>
      <c r="N84" s="100" t="s">
        <v>78</v>
      </c>
      <c r="O84" s="237" t="s">
        <v>517</v>
      </c>
    </row>
    <row r="85" spans="1:15" ht="16.5" thickBot="1">
      <c r="A85" s="238"/>
      <c r="B85" s="239"/>
      <c r="C85" s="241"/>
      <c r="D85" s="241"/>
      <c r="E85" s="242"/>
      <c r="F85" s="242"/>
      <c r="G85" s="243"/>
      <c r="H85" s="244">
        <v>301</v>
      </c>
      <c r="I85" s="287">
        <v>1</v>
      </c>
      <c r="J85" s="287">
        <v>1</v>
      </c>
      <c r="K85" s="287">
        <v>1</v>
      </c>
      <c r="L85" s="287">
        <v>1</v>
      </c>
      <c r="M85" s="244">
        <f t="shared" si="10"/>
        <v>301</v>
      </c>
      <c r="N85" s="287" t="s">
        <v>79</v>
      </c>
      <c r="O85" s="247" t="s">
        <v>518</v>
      </c>
    </row>
    <row r="86" spans="1:15" ht="41.45" customHeight="1">
      <c r="A86" s="232">
        <v>16</v>
      </c>
      <c r="B86" s="233"/>
      <c r="C86" s="235" t="s">
        <v>74</v>
      </c>
      <c r="D86" s="235"/>
      <c r="E86" s="236" t="s">
        <v>473</v>
      </c>
      <c r="F86" s="236" t="s">
        <v>394</v>
      </c>
      <c r="G86" s="277"/>
      <c r="H86" s="279">
        <v>102</v>
      </c>
      <c r="I86" s="279">
        <v>1</v>
      </c>
      <c r="J86" s="279">
        <v>1</v>
      </c>
      <c r="K86" s="279">
        <v>1</v>
      </c>
      <c r="L86" s="279">
        <v>1</v>
      </c>
      <c r="M86" s="278">
        <f t="shared" si="10"/>
        <v>102</v>
      </c>
      <c r="N86" s="279" t="s">
        <v>80</v>
      </c>
      <c r="O86" s="280" t="s">
        <v>519</v>
      </c>
    </row>
    <row r="87" spans="1:15" ht="30">
      <c r="A87" s="232"/>
      <c r="B87" s="233"/>
      <c r="C87" s="235"/>
      <c r="D87" s="235"/>
      <c r="E87" s="236"/>
      <c r="F87" s="236"/>
      <c r="G87" s="214"/>
      <c r="H87" s="99">
        <v>29</v>
      </c>
      <c r="I87" s="100">
        <v>1</v>
      </c>
      <c r="J87" s="100">
        <v>1</v>
      </c>
      <c r="K87" s="100">
        <v>1</v>
      </c>
      <c r="L87" s="100">
        <v>1</v>
      </c>
      <c r="M87" s="99">
        <f t="shared" si="10"/>
        <v>29</v>
      </c>
      <c r="N87" s="100" t="s">
        <v>81</v>
      </c>
      <c r="O87" s="268" t="s">
        <v>520</v>
      </c>
    </row>
    <row r="88" spans="1:15">
      <c r="A88" s="232"/>
      <c r="B88" s="233"/>
      <c r="C88" s="235"/>
      <c r="D88" s="235"/>
      <c r="E88" s="236"/>
      <c r="F88" s="236"/>
      <c r="G88" s="214"/>
      <c r="H88" s="99">
        <v>180</v>
      </c>
      <c r="I88" s="100">
        <v>1</v>
      </c>
      <c r="J88" s="100">
        <v>1</v>
      </c>
      <c r="K88" s="100">
        <v>1</v>
      </c>
      <c r="L88" s="100">
        <v>1</v>
      </c>
      <c r="M88" s="99">
        <f t="shared" si="10"/>
        <v>180</v>
      </c>
      <c r="N88" s="100" t="s">
        <v>82</v>
      </c>
      <c r="O88" s="268" t="s">
        <v>521</v>
      </c>
    </row>
    <row r="89" spans="1:15" ht="16.5" thickBot="1">
      <c r="A89" s="238"/>
      <c r="B89" s="239"/>
      <c r="C89" s="241"/>
      <c r="D89" s="241"/>
      <c r="E89" s="242"/>
      <c r="F89" s="242"/>
      <c r="G89" s="243"/>
      <c r="H89" s="244">
        <v>73</v>
      </c>
      <c r="I89" s="287">
        <v>1</v>
      </c>
      <c r="J89" s="287">
        <v>1</v>
      </c>
      <c r="K89" s="287">
        <v>1</v>
      </c>
      <c r="L89" s="287">
        <v>1</v>
      </c>
      <c r="M89" s="244">
        <f t="shared" si="10"/>
        <v>73</v>
      </c>
      <c r="N89" s="287" t="s">
        <v>83</v>
      </c>
      <c r="O89" s="276" t="s">
        <v>522</v>
      </c>
    </row>
    <row r="90" spans="1:15" ht="31.5">
      <c r="A90" s="217">
        <v>17</v>
      </c>
      <c r="B90" s="288" t="s">
        <v>500</v>
      </c>
      <c r="C90" s="220" t="s">
        <v>38</v>
      </c>
      <c r="D90" s="227" t="s">
        <v>504</v>
      </c>
      <c r="E90" s="289" t="s">
        <v>513</v>
      </c>
      <c r="F90" s="289" t="s">
        <v>394</v>
      </c>
      <c r="G90" s="227"/>
      <c r="H90" s="290">
        <v>198</v>
      </c>
      <c r="I90" s="291">
        <v>1.1000000000000001</v>
      </c>
      <c r="J90" s="291">
        <v>1</v>
      </c>
      <c r="K90" s="291">
        <v>1.1000000000000001</v>
      </c>
      <c r="L90" s="291">
        <v>1</v>
      </c>
      <c r="M90" s="228">
        <f t="shared" si="10"/>
        <v>239.58000000000004</v>
      </c>
      <c r="N90" s="292" t="s">
        <v>69</v>
      </c>
      <c r="O90" s="231" t="s">
        <v>523</v>
      </c>
    </row>
    <row r="91" spans="1:15" ht="16.5" thickBot="1">
      <c r="A91" s="238"/>
      <c r="B91" s="293" t="s">
        <v>501</v>
      </c>
      <c r="C91" s="241"/>
      <c r="D91" s="243" t="s">
        <v>505</v>
      </c>
      <c r="E91" s="294" t="s">
        <v>513</v>
      </c>
      <c r="F91" s="294" t="s">
        <v>394</v>
      </c>
      <c r="G91" s="243"/>
      <c r="H91" s="295">
        <v>100</v>
      </c>
      <c r="I91" s="245">
        <v>1</v>
      </c>
      <c r="J91" s="245">
        <v>1</v>
      </c>
      <c r="K91" s="245">
        <v>1</v>
      </c>
      <c r="L91" s="245">
        <v>1</v>
      </c>
      <c r="M91" s="244">
        <f t="shared" si="10"/>
        <v>100</v>
      </c>
      <c r="N91" s="296" t="s">
        <v>70</v>
      </c>
      <c r="O91" s="247" t="s">
        <v>524</v>
      </c>
    </row>
    <row r="92" spans="1:15" ht="16.5" thickBot="1">
      <c r="A92" s="254">
        <v>18</v>
      </c>
      <c r="B92" s="297" t="s">
        <v>502</v>
      </c>
      <c r="C92" s="255" t="s">
        <v>39</v>
      </c>
      <c r="D92" s="255" t="s">
        <v>506</v>
      </c>
      <c r="E92" s="282" t="s">
        <v>513</v>
      </c>
      <c r="F92" s="282" t="s">
        <v>394</v>
      </c>
      <c r="G92" s="255"/>
      <c r="H92" s="298">
        <v>100</v>
      </c>
      <c r="I92" s="299">
        <v>1</v>
      </c>
      <c r="J92" s="299">
        <v>1</v>
      </c>
      <c r="K92" s="299">
        <v>1</v>
      </c>
      <c r="L92" s="299">
        <v>1</v>
      </c>
      <c r="M92" s="258">
        <f t="shared" si="10"/>
        <v>100</v>
      </c>
      <c r="N92" s="300" t="s">
        <v>70</v>
      </c>
      <c r="O92" s="260" t="s">
        <v>525</v>
      </c>
    </row>
    <row r="93" spans="1:15" ht="32.25" thickBot="1">
      <c r="A93" s="254">
        <v>19</v>
      </c>
      <c r="B93" s="297" t="s">
        <v>526</v>
      </c>
      <c r="C93" s="255" t="s">
        <v>40</v>
      </c>
      <c r="D93" s="255" t="s">
        <v>507</v>
      </c>
      <c r="E93" s="282" t="s">
        <v>513</v>
      </c>
      <c r="F93" s="282" t="s">
        <v>394</v>
      </c>
      <c r="G93" s="255"/>
      <c r="H93" s="298">
        <v>104</v>
      </c>
      <c r="I93" s="299">
        <v>1</v>
      </c>
      <c r="J93" s="299">
        <v>1</v>
      </c>
      <c r="K93" s="299">
        <v>1</v>
      </c>
      <c r="L93" s="299">
        <v>1</v>
      </c>
      <c r="M93" s="258">
        <f t="shared" si="10"/>
        <v>104</v>
      </c>
      <c r="N93" s="300" t="s">
        <v>71</v>
      </c>
      <c r="O93" s="260" t="s">
        <v>527</v>
      </c>
    </row>
    <row r="94" spans="1:15" ht="31.5">
      <c r="A94" s="217">
        <v>20</v>
      </c>
      <c r="B94" s="288" t="s">
        <v>510</v>
      </c>
      <c r="C94" s="220" t="s">
        <v>41</v>
      </c>
      <c r="D94" s="227" t="s">
        <v>504</v>
      </c>
      <c r="E94" s="289" t="s">
        <v>513</v>
      </c>
      <c r="F94" s="289" t="s">
        <v>394</v>
      </c>
      <c r="G94" s="227"/>
      <c r="H94" s="290">
        <v>198</v>
      </c>
      <c r="I94" s="291">
        <v>1.1000000000000001</v>
      </c>
      <c r="J94" s="291">
        <v>1</v>
      </c>
      <c r="K94" s="291">
        <v>1.1000000000000001</v>
      </c>
      <c r="L94" s="291">
        <v>1</v>
      </c>
      <c r="M94" s="228">
        <f t="shared" si="10"/>
        <v>239.58000000000004</v>
      </c>
      <c r="N94" s="292" t="s">
        <v>69</v>
      </c>
      <c r="O94" s="231" t="s">
        <v>528</v>
      </c>
    </row>
    <row r="95" spans="1:15" ht="16.5" thickBot="1">
      <c r="A95" s="238"/>
      <c r="B95" s="293" t="s">
        <v>511</v>
      </c>
      <c r="C95" s="241"/>
      <c r="D95" s="243" t="s">
        <v>508</v>
      </c>
      <c r="E95" s="294" t="s">
        <v>513</v>
      </c>
      <c r="F95" s="294" t="s">
        <v>394</v>
      </c>
      <c r="G95" s="243"/>
      <c r="H95" s="295">
        <v>100</v>
      </c>
      <c r="I95" s="245">
        <v>1</v>
      </c>
      <c r="J95" s="245">
        <v>1</v>
      </c>
      <c r="K95" s="245">
        <v>1</v>
      </c>
      <c r="L95" s="245">
        <v>1</v>
      </c>
      <c r="M95" s="244">
        <f t="shared" si="10"/>
        <v>100</v>
      </c>
      <c r="N95" s="296" t="s">
        <v>70</v>
      </c>
      <c r="O95" s="247" t="s">
        <v>529</v>
      </c>
    </row>
    <row r="96" spans="1:15" ht="16.5" thickBot="1">
      <c r="A96" s="254">
        <v>21</v>
      </c>
      <c r="B96" s="297" t="s">
        <v>512</v>
      </c>
      <c r="C96" s="255" t="s">
        <v>42</v>
      </c>
      <c r="D96" s="255" t="s">
        <v>509</v>
      </c>
      <c r="E96" s="282" t="s">
        <v>513</v>
      </c>
      <c r="F96" s="282" t="s">
        <v>394</v>
      </c>
      <c r="G96" s="255"/>
      <c r="H96" s="298">
        <v>198</v>
      </c>
      <c r="I96" s="299">
        <v>1.1000000000000001</v>
      </c>
      <c r="J96" s="299">
        <v>1</v>
      </c>
      <c r="K96" s="299">
        <v>1.1000000000000001</v>
      </c>
      <c r="L96" s="299">
        <v>1</v>
      </c>
      <c r="M96" s="258">
        <f t="shared" si="10"/>
        <v>239.58000000000004</v>
      </c>
      <c r="N96" s="300" t="s">
        <v>69</v>
      </c>
      <c r="O96" s="260" t="s">
        <v>530</v>
      </c>
    </row>
    <row r="97" spans="1:15" ht="32.25" thickBot="1">
      <c r="A97" s="254">
        <v>22</v>
      </c>
      <c r="B97" s="297" t="s">
        <v>503</v>
      </c>
      <c r="C97" s="255" t="s">
        <v>43</v>
      </c>
      <c r="D97" s="255" t="s">
        <v>507</v>
      </c>
      <c r="E97" s="282" t="s">
        <v>513</v>
      </c>
      <c r="F97" s="282" t="s">
        <v>394</v>
      </c>
      <c r="G97" s="255"/>
      <c r="H97" s="298">
        <v>104</v>
      </c>
      <c r="I97" s="299">
        <v>1</v>
      </c>
      <c r="J97" s="299">
        <v>1</v>
      </c>
      <c r="K97" s="299">
        <v>1</v>
      </c>
      <c r="L97" s="299">
        <v>1</v>
      </c>
      <c r="M97" s="258">
        <f t="shared" si="10"/>
        <v>104</v>
      </c>
      <c r="N97" s="300" t="s">
        <v>71</v>
      </c>
      <c r="O97" s="260" t="s">
        <v>527</v>
      </c>
    </row>
    <row r="98" spans="1:15">
      <c r="A98" s="149"/>
      <c r="B98" s="215" t="s">
        <v>531</v>
      </c>
      <c r="C98" s="215"/>
      <c r="D98" s="215"/>
      <c r="E98" s="215"/>
      <c r="F98" s="215"/>
      <c r="G98" s="215"/>
      <c r="H98" s="301"/>
      <c r="I98" s="215"/>
      <c r="J98" s="215"/>
      <c r="K98" s="215"/>
      <c r="L98" s="215"/>
      <c r="M98" s="302">
        <f>SUM(M4:M97)</f>
        <v>31425.585000000014</v>
      </c>
      <c r="N98" s="149"/>
      <c r="O98" s="149"/>
    </row>
    <row r="102" spans="1:15">
      <c r="D102" s="306"/>
      <c r="H102" s="307"/>
    </row>
  </sheetData>
  <mergeCells count="1">
    <mergeCell ref="D64:D67"/>
  </mergeCells>
  <conditionalFormatting sqref="C4">
    <cfRule type="duplicateValues" dxfId="21" priority="11"/>
  </conditionalFormatting>
  <conditionalFormatting sqref="C53">
    <cfRule type="duplicateValues" dxfId="20" priority="10"/>
  </conditionalFormatting>
  <conditionalFormatting sqref="C54">
    <cfRule type="duplicateValues" dxfId="19" priority="9"/>
  </conditionalFormatting>
  <conditionalFormatting sqref="C5">
    <cfRule type="duplicateValues" dxfId="18" priority="8"/>
  </conditionalFormatting>
  <conditionalFormatting sqref="C9">
    <cfRule type="duplicateValues" dxfId="17" priority="7"/>
  </conditionalFormatting>
  <conditionalFormatting sqref="C21">
    <cfRule type="duplicateValues" dxfId="16" priority="6"/>
  </conditionalFormatting>
  <conditionalFormatting sqref="C37">
    <cfRule type="duplicateValues" dxfId="15" priority="5"/>
  </conditionalFormatting>
  <conditionalFormatting sqref="B1:F1">
    <cfRule type="duplicateValues" dxfId="14" priority="3"/>
    <cfRule type="duplicateValues" dxfId="13" priority="4"/>
  </conditionalFormatting>
  <conditionalFormatting sqref="H1:N1">
    <cfRule type="duplicateValues" dxfId="12" priority="1"/>
    <cfRule type="duplicateValues" dxfId="11" priority="2"/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65" fitToHeight="0" orientation="landscape" verticalDpi="300" r:id="rId1"/>
  <headerFooter alignWithMargins="0">
    <oddFooter>&amp;C&amp;8&amp;F&amp;R&amp;8&amp;P/&amp;N</oddFooter>
  </headerFooter>
  <rowBreaks count="3" manualBreakCount="3">
    <brk id="20" max="14" man="1"/>
    <brk id="35" max="14" man="1"/>
    <brk id="76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19"/>
  <sheetViews>
    <sheetView view="pageBreakPreview" zoomScale="84" zoomScaleNormal="85" zoomScaleSheetLayoutView="84" workbookViewId="0">
      <selection activeCell="E10" sqref="E10"/>
    </sheetView>
  </sheetViews>
  <sheetFormatPr defaultColWidth="9.140625" defaultRowHeight="15"/>
  <cols>
    <col min="1" max="1" width="6.140625" style="8" customWidth="1"/>
    <col min="2" max="2" width="31.28515625" style="8" customWidth="1"/>
    <col min="3" max="3" width="14.28515625" style="8" customWidth="1"/>
    <col min="4" max="4" width="19.85546875" style="8" customWidth="1"/>
    <col min="5" max="5" width="14.85546875" style="8" customWidth="1"/>
    <col min="6" max="6" width="18.42578125" style="8" customWidth="1"/>
    <col min="7" max="7" width="9.5703125" style="8" customWidth="1"/>
    <col min="8" max="8" width="10.85546875" style="8" customWidth="1"/>
    <col min="9" max="11" width="9.140625" style="8"/>
    <col min="12" max="12" width="10.85546875" style="8" customWidth="1"/>
    <col min="13" max="13" width="10.7109375" style="8" customWidth="1"/>
    <col min="14" max="15" width="9.140625" style="8"/>
    <col min="16" max="16" width="11.140625" style="8" customWidth="1"/>
    <col min="17" max="17" width="10.42578125" style="8" customWidth="1"/>
    <col min="18" max="18" width="12" style="8" customWidth="1"/>
    <col min="19" max="19" width="18.28515625" style="8" customWidth="1"/>
    <col min="20" max="16384" width="9.140625" style="8"/>
  </cols>
  <sheetData>
    <row r="1" spans="1:20" ht="141.75">
      <c r="A1" s="53" t="s">
        <v>0</v>
      </c>
      <c r="B1" s="24" t="s">
        <v>373</v>
      </c>
      <c r="C1" s="24" t="s">
        <v>374</v>
      </c>
      <c r="D1" s="24" t="s">
        <v>375</v>
      </c>
      <c r="E1" s="24" t="s">
        <v>376</v>
      </c>
      <c r="F1" s="24" t="s">
        <v>377</v>
      </c>
      <c r="G1" s="24" t="s">
        <v>534</v>
      </c>
      <c r="H1" s="24" t="s">
        <v>535</v>
      </c>
      <c r="I1" s="24" t="s">
        <v>536</v>
      </c>
      <c r="J1" s="24" t="s">
        <v>537</v>
      </c>
      <c r="K1" s="24" t="s">
        <v>538</v>
      </c>
      <c r="L1" s="24" t="s">
        <v>539</v>
      </c>
      <c r="M1" s="24" t="s">
        <v>381</v>
      </c>
      <c r="N1" s="24" t="s">
        <v>382</v>
      </c>
      <c r="O1" s="24" t="s">
        <v>383</v>
      </c>
      <c r="P1" s="24" t="s">
        <v>540</v>
      </c>
      <c r="Q1" s="24" t="s">
        <v>541</v>
      </c>
      <c r="R1" s="24" t="s">
        <v>542</v>
      </c>
      <c r="S1" s="24" t="s">
        <v>543</v>
      </c>
    </row>
    <row r="2" spans="1:20" ht="15.75">
      <c r="A2" s="108">
        <v>1</v>
      </c>
      <c r="B2" s="108">
        <v>2</v>
      </c>
      <c r="C2" s="108">
        <v>3</v>
      </c>
      <c r="D2" s="108">
        <v>4</v>
      </c>
      <c r="E2" s="108">
        <v>5</v>
      </c>
      <c r="F2" s="109">
        <v>6</v>
      </c>
      <c r="G2" s="108">
        <v>7</v>
      </c>
      <c r="H2" s="108">
        <v>8</v>
      </c>
      <c r="I2" s="109">
        <v>9</v>
      </c>
      <c r="J2" s="108">
        <v>10</v>
      </c>
      <c r="K2" s="108">
        <v>11</v>
      </c>
      <c r="L2" s="109">
        <v>12</v>
      </c>
      <c r="M2" s="108">
        <v>13</v>
      </c>
      <c r="N2" s="108">
        <v>14</v>
      </c>
      <c r="O2" s="109">
        <v>15</v>
      </c>
      <c r="P2" s="108">
        <v>16</v>
      </c>
      <c r="Q2" s="108">
        <v>17</v>
      </c>
      <c r="R2" s="109">
        <v>18</v>
      </c>
      <c r="S2" s="108">
        <v>19</v>
      </c>
    </row>
    <row r="3" spans="1:20" ht="15.75">
      <c r="A3" s="164"/>
      <c r="B3" s="159" t="s">
        <v>544</v>
      </c>
      <c r="C3" s="150"/>
      <c r="D3" s="150"/>
      <c r="E3" s="150"/>
      <c r="F3" s="150"/>
      <c r="G3" s="150"/>
      <c r="H3" s="124"/>
      <c r="I3" s="124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39"/>
    </row>
    <row r="4" spans="1:20" ht="15.75">
      <c r="A4" s="165"/>
      <c r="B4" s="161" t="s">
        <v>545</v>
      </c>
      <c r="C4" s="150"/>
      <c r="D4" s="150"/>
      <c r="E4" s="150"/>
      <c r="F4" s="150"/>
      <c r="G4" s="150"/>
      <c r="H4" s="124"/>
      <c r="I4" s="124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39"/>
    </row>
    <row r="5" spans="1:20" ht="47.25">
      <c r="A5" s="165">
        <v>1</v>
      </c>
      <c r="B5" s="160" t="s">
        <v>546</v>
      </c>
      <c r="C5" s="156" t="s">
        <v>108</v>
      </c>
      <c r="D5" s="157" t="s">
        <v>555</v>
      </c>
      <c r="E5" s="124" t="s">
        <v>560</v>
      </c>
      <c r="F5" s="152" t="s">
        <v>394</v>
      </c>
      <c r="G5" s="121">
        <v>528.39738</v>
      </c>
      <c r="H5" s="121">
        <v>2.0278999999999998</v>
      </c>
      <c r="I5" s="121">
        <v>1</v>
      </c>
      <c r="J5" s="121">
        <v>1</v>
      </c>
      <c r="K5" s="121">
        <v>1</v>
      </c>
      <c r="L5" s="121">
        <v>1</v>
      </c>
      <c r="M5" s="121">
        <v>1</v>
      </c>
      <c r="N5" s="121">
        <v>1</v>
      </c>
      <c r="O5" s="121">
        <v>1.1499999999999999</v>
      </c>
      <c r="P5" s="121">
        <v>1</v>
      </c>
      <c r="Q5" s="121">
        <v>1</v>
      </c>
      <c r="R5" s="122">
        <v>1232.2676039372998</v>
      </c>
      <c r="S5" s="123" t="s">
        <v>109</v>
      </c>
      <c r="T5" s="39"/>
    </row>
    <row r="6" spans="1:20" ht="15.75">
      <c r="A6" s="165"/>
      <c r="B6" s="162" t="s">
        <v>547</v>
      </c>
      <c r="C6" s="156"/>
      <c r="D6" s="157"/>
      <c r="E6" s="124"/>
      <c r="F6" s="152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2"/>
      <c r="S6" s="123"/>
      <c r="T6" s="39"/>
    </row>
    <row r="7" spans="1:20" ht="15.75">
      <c r="A7" s="165">
        <v>2</v>
      </c>
      <c r="B7" s="163" t="s">
        <v>547</v>
      </c>
      <c r="C7" s="155"/>
      <c r="D7" s="120" t="s">
        <v>556</v>
      </c>
      <c r="E7" s="120" t="s">
        <v>107</v>
      </c>
      <c r="F7" s="152" t="s">
        <v>394</v>
      </c>
      <c r="G7" s="126">
        <v>5200</v>
      </c>
      <c r="H7" s="126">
        <v>1</v>
      </c>
      <c r="I7" s="126">
        <v>1</v>
      </c>
      <c r="J7" s="126">
        <v>1</v>
      </c>
      <c r="K7" s="126">
        <v>1</v>
      </c>
      <c r="L7" s="126">
        <v>1.05</v>
      </c>
      <c r="M7" s="126">
        <v>1</v>
      </c>
      <c r="N7" s="126">
        <v>1</v>
      </c>
      <c r="O7" s="126">
        <v>1.05</v>
      </c>
      <c r="P7" s="126">
        <v>1</v>
      </c>
      <c r="Q7" s="126">
        <v>1</v>
      </c>
      <c r="R7" s="127">
        <f>PRODUCT(G7:Q7)</f>
        <v>5733</v>
      </c>
      <c r="S7" s="130"/>
      <c r="T7" s="39"/>
    </row>
    <row r="8" spans="1:20" ht="15.75">
      <c r="A8" s="165"/>
      <c r="B8" s="161" t="s">
        <v>548</v>
      </c>
      <c r="C8" s="155"/>
      <c r="D8" s="120"/>
      <c r="E8" s="120"/>
      <c r="F8" s="152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7"/>
      <c r="S8" s="130"/>
      <c r="T8" s="39"/>
    </row>
    <row r="9" spans="1:20" ht="15.75">
      <c r="A9" s="166">
        <v>3</v>
      </c>
      <c r="B9" s="158" t="s">
        <v>549</v>
      </c>
      <c r="C9" s="132" t="s">
        <v>99</v>
      </c>
      <c r="D9" s="132" t="s">
        <v>100</v>
      </c>
      <c r="E9" s="132" t="s">
        <v>560</v>
      </c>
      <c r="F9" s="125" t="s">
        <v>394</v>
      </c>
      <c r="G9" s="132">
        <v>4246.5</v>
      </c>
      <c r="H9" s="121">
        <v>1</v>
      </c>
      <c r="I9" s="126">
        <v>1</v>
      </c>
      <c r="J9" s="126">
        <v>1</v>
      </c>
      <c r="K9" s="126">
        <v>1</v>
      </c>
      <c r="L9" s="126">
        <v>1</v>
      </c>
      <c r="M9" s="126">
        <v>1</v>
      </c>
      <c r="N9" s="126">
        <v>1.1000000000000001</v>
      </c>
      <c r="O9" s="126">
        <v>1.1499999999999999</v>
      </c>
      <c r="P9" s="126">
        <v>1</v>
      </c>
      <c r="Q9" s="126">
        <v>1</v>
      </c>
      <c r="R9" s="126">
        <v>5371.82</v>
      </c>
      <c r="S9" s="122" t="s">
        <v>101</v>
      </c>
      <c r="T9" s="40"/>
    </row>
    <row r="10" spans="1:20" ht="47.25">
      <c r="A10" s="117">
        <v>4</v>
      </c>
      <c r="B10" s="131" t="s">
        <v>550</v>
      </c>
      <c r="C10" s="132" t="s">
        <v>99</v>
      </c>
      <c r="D10" s="131" t="s">
        <v>100</v>
      </c>
      <c r="E10" s="119" t="s">
        <v>636</v>
      </c>
      <c r="F10" s="132" t="s">
        <v>394</v>
      </c>
      <c r="G10" s="151">
        <v>120</v>
      </c>
      <c r="H10" s="151">
        <v>1</v>
      </c>
      <c r="I10" s="151">
        <v>1</v>
      </c>
      <c r="J10" s="151">
        <v>1</v>
      </c>
      <c r="K10" s="151">
        <v>1</v>
      </c>
      <c r="L10" s="151">
        <v>1</v>
      </c>
      <c r="M10" s="151">
        <v>1</v>
      </c>
      <c r="N10" s="151">
        <v>1</v>
      </c>
      <c r="O10" s="151">
        <v>1</v>
      </c>
      <c r="P10" s="151">
        <v>1</v>
      </c>
      <c r="Q10" s="151">
        <v>1</v>
      </c>
      <c r="R10" s="151">
        <f>PRODUCT(G10,H10,I10,K10,L10,M10,N10,O10,H10,Q10)</f>
        <v>120</v>
      </c>
      <c r="S10" s="151" t="s">
        <v>619</v>
      </c>
    </row>
    <row r="11" spans="1:20" ht="31.5">
      <c r="A11" s="166">
        <v>5</v>
      </c>
      <c r="B11" s="131" t="s">
        <v>551</v>
      </c>
      <c r="C11" s="132" t="s">
        <v>102</v>
      </c>
      <c r="D11" s="131" t="s">
        <v>557</v>
      </c>
      <c r="E11" s="124" t="s">
        <v>560</v>
      </c>
      <c r="F11" s="132" t="s">
        <v>394</v>
      </c>
      <c r="G11" s="126">
        <v>373.3</v>
      </c>
      <c r="H11" s="126">
        <v>1</v>
      </c>
      <c r="I11" s="126">
        <v>1</v>
      </c>
      <c r="J11" s="126">
        <v>1</v>
      </c>
      <c r="K11" s="126">
        <v>1</v>
      </c>
      <c r="L11" s="126">
        <v>1</v>
      </c>
      <c r="M11" s="126">
        <v>1</v>
      </c>
      <c r="N11" s="126">
        <v>1</v>
      </c>
      <c r="O11" s="126">
        <v>1</v>
      </c>
      <c r="P11" s="126">
        <v>1</v>
      </c>
      <c r="Q11" s="126">
        <v>1</v>
      </c>
      <c r="R11" s="127">
        <f>PRODUCT(G11,H11,I11,K11,L11,M11,N11,O11,H11,Q11)</f>
        <v>373.3</v>
      </c>
      <c r="S11" s="121" t="s">
        <v>103</v>
      </c>
    </row>
    <row r="12" spans="1:20" ht="31.5">
      <c r="A12" s="117">
        <v>6</v>
      </c>
      <c r="B12" s="128" t="s">
        <v>552</v>
      </c>
      <c r="C12" s="152" t="s">
        <v>23</v>
      </c>
      <c r="D12" s="109" t="s">
        <v>558</v>
      </c>
      <c r="E12" s="129" t="s">
        <v>397</v>
      </c>
      <c r="F12" s="132" t="s">
        <v>394</v>
      </c>
      <c r="G12" s="126">
        <v>776</v>
      </c>
      <c r="H12" s="126">
        <v>1.44</v>
      </c>
      <c r="I12" s="126">
        <v>1.1499999999999999</v>
      </c>
      <c r="J12" s="126">
        <v>1.1499999999999999</v>
      </c>
      <c r="K12" s="126">
        <v>1.1499999999999999</v>
      </c>
      <c r="L12" s="126">
        <v>1.2</v>
      </c>
      <c r="M12" s="126">
        <v>1</v>
      </c>
      <c r="N12" s="126">
        <v>1.1000000000000001</v>
      </c>
      <c r="O12" s="126">
        <v>1.05</v>
      </c>
      <c r="P12" s="126">
        <v>1</v>
      </c>
      <c r="Q12" s="126">
        <v>1</v>
      </c>
      <c r="R12" s="127">
        <f>PRODUCT(G12:Q12)</f>
        <v>2355.4883721599999</v>
      </c>
      <c r="S12" s="130" t="s">
        <v>104</v>
      </c>
    </row>
    <row r="13" spans="1:20" ht="31.5">
      <c r="A13" s="166">
        <v>7</v>
      </c>
      <c r="B13" s="128" t="s">
        <v>553</v>
      </c>
      <c r="C13" s="152" t="s">
        <v>25</v>
      </c>
      <c r="D13" s="109" t="s">
        <v>558</v>
      </c>
      <c r="E13" s="132" t="s">
        <v>397</v>
      </c>
      <c r="F13" s="132" t="s">
        <v>394</v>
      </c>
      <c r="G13" s="126">
        <v>3386.4</v>
      </c>
      <c r="H13" s="126">
        <v>1.44</v>
      </c>
      <c r="I13" s="126">
        <v>1.1499999999999999</v>
      </c>
      <c r="J13" s="126">
        <v>1.1499999999999999</v>
      </c>
      <c r="K13" s="126">
        <v>1.1499999999999999</v>
      </c>
      <c r="L13" s="126">
        <v>1.2</v>
      </c>
      <c r="M13" s="126">
        <v>1</v>
      </c>
      <c r="N13" s="126">
        <v>1.1000000000000001</v>
      </c>
      <c r="O13" s="126">
        <v>1.05</v>
      </c>
      <c r="P13" s="126">
        <v>1</v>
      </c>
      <c r="Q13" s="126">
        <v>1</v>
      </c>
      <c r="R13" s="127">
        <f>PRODUCT(G13:Q13)</f>
        <v>10279.156989023999</v>
      </c>
      <c r="S13" s="130" t="s">
        <v>105</v>
      </c>
    </row>
    <row r="14" spans="1:20" ht="31.5">
      <c r="A14" s="117">
        <v>8</v>
      </c>
      <c r="B14" s="153" t="s">
        <v>415</v>
      </c>
      <c r="C14" s="152" t="s">
        <v>29</v>
      </c>
      <c r="D14" s="154" t="s">
        <v>559</v>
      </c>
      <c r="E14" s="152" t="s">
        <v>513</v>
      </c>
      <c r="F14" s="152" t="s">
        <v>394</v>
      </c>
      <c r="G14" s="126">
        <v>950.5</v>
      </c>
      <c r="H14" s="126">
        <v>1</v>
      </c>
      <c r="I14" s="126">
        <v>1</v>
      </c>
      <c r="J14" s="126">
        <v>1</v>
      </c>
      <c r="K14" s="126">
        <v>1</v>
      </c>
      <c r="L14" s="126">
        <v>1</v>
      </c>
      <c r="M14" s="126">
        <v>1</v>
      </c>
      <c r="N14" s="126">
        <v>1</v>
      </c>
      <c r="O14" s="126">
        <v>1.05</v>
      </c>
      <c r="P14" s="126">
        <v>1</v>
      </c>
      <c r="Q14" s="126">
        <v>1</v>
      </c>
      <c r="R14" s="127">
        <f>PRODUCT(G14:Q14)</f>
        <v>998.02500000000009</v>
      </c>
      <c r="S14" s="130" t="s">
        <v>106</v>
      </c>
    </row>
    <row r="15" spans="1:20" ht="15.75">
      <c r="A15" s="65"/>
      <c r="B15" s="330" t="s">
        <v>554</v>
      </c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N15" s="330"/>
      <c r="O15" s="330"/>
      <c r="P15" s="330"/>
      <c r="Q15" s="330"/>
      <c r="R15" s="66">
        <f>SUM(R3:R14)</f>
        <v>26463.057965121297</v>
      </c>
      <c r="S15" s="65"/>
    </row>
    <row r="17" spans="2: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2:15"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2:15"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</sheetData>
  <mergeCells count="1">
    <mergeCell ref="B15:Q15"/>
  </mergeCells>
  <conditionalFormatting sqref="C12">
    <cfRule type="duplicateValues" dxfId="10" priority="6"/>
  </conditionalFormatting>
  <conditionalFormatting sqref="C12">
    <cfRule type="duplicateValues" dxfId="9" priority="7"/>
  </conditionalFormatting>
  <conditionalFormatting sqref="C13">
    <cfRule type="duplicateValues" dxfId="8" priority="4"/>
  </conditionalFormatting>
  <conditionalFormatting sqref="C13">
    <cfRule type="duplicateValues" dxfId="7" priority="5"/>
  </conditionalFormatting>
  <conditionalFormatting sqref="C14">
    <cfRule type="duplicateValues" dxfId="6" priority="3"/>
  </conditionalFormatting>
  <conditionalFormatting sqref="B1:S1">
    <cfRule type="duplicateValues" dxfId="5" priority="1"/>
    <cfRule type="duplicateValues" dxfId="4" priority="2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25"/>
  <sheetViews>
    <sheetView showGridLines="0" view="pageBreakPreview" zoomScale="91" zoomScaleNormal="80" zoomScaleSheetLayoutView="91" workbookViewId="0">
      <selection activeCell="G4" sqref="G4"/>
    </sheetView>
  </sheetViews>
  <sheetFormatPr defaultColWidth="9.140625" defaultRowHeight="12.75"/>
  <cols>
    <col min="1" max="1" width="7.28515625" style="3" customWidth="1"/>
    <col min="2" max="2" width="38.140625" style="2" customWidth="1"/>
    <col min="3" max="3" width="30.28515625" style="19" customWidth="1"/>
    <col min="4" max="4" width="10" style="3" customWidth="1"/>
    <col min="5" max="5" width="14.42578125" style="2" customWidth="1"/>
    <col min="6" max="6" width="15.7109375" style="2" customWidth="1"/>
    <col min="7" max="7" width="8.5703125" style="2" customWidth="1"/>
    <col min="8" max="8" width="9.5703125" style="2" customWidth="1"/>
    <col min="9" max="9" width="8.7109375" style="2" customWidth="1"/>
    <col min="10" max="10" width="8.85546875" style="2" customWidth="1"/>
    <col min="11" max="11" width="11.42578125" style="2" customWidth="1"/>
    <col min="12" max="12" width="10.7109375" style="2" customWidth="1"/>
    <col min="13" max="13" width="10.140625" style="2" customWidth="1"/>
    <col min="14" max="14" width="9.42578125" style="2" customWidth="1"/>
    <col min="15" max="15" width="11" style="2" customWidth="1"/>
    <col min="16" max="16" width="9.140625" style="2"/>
    <col min="17" max="18" width="13.85546875" style="2" customWidth="1"/>
    <col min="19" max="16384" width="9.140625" style="2"/>
  </cols>
  <sheetData>
    <row r="1" spans="1:18" ht="94.5">
      <c r="A1" s="188" t="s">
        <v>0</v>
      </c>
      <c r="B1" s="189" t="s">
        <v>561</v>
      </c>
      <c r="C1" s="189" t="s">
        <v>562</v>
      </c>
      <c r="D1" s="189" t="s">
        <v>563</v>
      </c>
      <c r="E1" s="189" t="s">
        <v>564</v>
      </c>
      <c r="F1" s="189" t="s">
        <v>565</v>
      </c>
      <c r="G1" s="189" t="s">
        <v>566</v>
      </c>
      <c r="H1" s="189" t="s">
        <v>534</v>
      </c>
      <c r="I1" s="189" t="s">
        <v>567</v>
      </c>
      <c r="J1" s="189" t="s">
        <v>381</v>
      </c>
      <c r="K1" s="189" t="s">
        <v>568</v>
      </c>
      <c r="L1" s="189" t="s">
        <v>383</v>
      </c>
      <c r="M1" s="189" t="s">
        <v>540</v>
      </c>
      <c r="N1" s="189" t="s">
        <v>385</v>
      </c>
      <c r="O1" s="189" t="s">
        <v>541</v>
      </c>
      <c r="P1" s="189" t="s">
        <v>569</v>
      </c>
      <c r="Q1" s="189" t="s">
        <v>570</v>
      </c>
      <c r="R1" s="190" t="s">
        <v>389</v>
      </c>
    </row>
    <row r="2" spans="1:18" ht="15.75">
      <c r="A2" s="192">
        <v>1</v>
      </c>
      <c r="B2" s="193">
        <v>2</v>
      </c>
      <c r="C2" s="193">
        <v>3</v>
      </c>
      <c r="D2" s="193">
        <v>4</v>
      </c>
      <c r="E2" s="193">
        <v>5</v>
      </c>
      <c r="F2" s="193">
        <v>6</v>
      </c>
      <c r="G2" s="193">
        <v>7</v>
      </c>
      <c r="H2" s="193">
        <v>8</v>
      </c>
      <c r="I2" s="193">
        <v>9</v>
      </c>
      <c r="J2" s="193">
        <v>10</v>
      </c>
      <c r="K2" s="193">
        <v>11</v>
      </c>
      <c r="L2" s="193">
        <v>12</v>
      </c>
      <c r="M2" s="193">
        <v>13</v>
      </c>
      <c r="N2" s="193">
        <v>14</v>
      </c>
      <c r="O2" s="193">
        <v>15</v>
      </c>
      <c r="P2" s="193">
        <v>16</v>
      </c>
      <c r="Q2" s="193">
        <v>17</v>
      </c>
      <c r="R2" s="193">
        <v>18</v>
      </c>
    </row>
    <row r="3" spans="1:18" ht="15.75">
      <c r="A3" s="194"/>
      <c r="B3" s="195" t="s">
        <v>370</v>
      </c>
      <c r="C3" s="196"/>
      <c r="D3" s="196"/>
      <c r="E3" s="196"/>
      <c r="F3" s="196"/>
      <c r="G3" s="196"/>
      <c r="H3" s="197"/>
      <c r="I3" s="197"/>
      <c r="J3" s="197"/>
      <c r="K3" s="197"/>
      <c r="L3" s="197"/>
      <c r="M3" s="197"/>
      <c r="N3" s="197"/>
      <c r="O3" s="197"/>
      <c r="P3" s="198"/>
      <c r="Q3" s="199"/>
      <c r="R3" s="199"/>
    </row>
    <row r="4" spans="1:18" ht="47.25">
      <c r="A4" s="200">
        <v>1</v>
      </c>
      <c r="B4" s="201" t="s">
        <v>571</v>
      </c>
      <c r="C4" s="196" t="s">
        <v>572</v>
      </c>
      <c r="D4" s="196" t="s">
        <v>573</v>
      </c>
      <c r="E4" s="196" t="s">
        <v>397</v>
      </c>
      <c r="F4" s="193" t="s">
        <v>394</v>
      </c>
      <c r="G4" s="193" t="s">
        <v>574</v>
      </c>
      <c r="H4" s="197">
        <v>10.69</v>
      </c>
      <c r="I4" s="197">
        <v>1</v>
      </c>
      <c r="J4" s="202">
        <v>1</v>
      </c>
      <c r="K4" s="202">
        <v>1</v>
      </c>
      <c r="L4" s="202">
        <v>1</v>
      </c>
      <c r="M4" s="202">
        <v>1</v>
      </c>
      <c r="N4" s="202">
        <v>1</v>
      </c>
      <c r="O4" s="202">
        <v>1</v>
      </c>
      <c r="P4" s="191">
        <f>PRODUCT(H4:O4)*0.3*218.272</f>
        <v>699.99830399999996</v>
      </c>
      <c r="Q4" s="197" t="s">
        <v>110</v>
      </c>
      <c r="R4" s="199"/>
    </row>
    <row r="5" spans="1:18" ht="15.75">
      <c r="A5" s="203"/>
      <c r="B5" s="331" t="s">
        <v>359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3"/>
      <c r="P5" s="204">
        <f>SUM(P4:P4)</f>
        <v>699.99830399999996</v>
      </c>
      <c r="Q5" s="77"/>
      <c r="R5" s="205"/>
    </row>
    <row r="6" spans="1:18">
      <c r="C6" s="2"/>
    </row>
    <row r="7" spans="1:18">
      <c r="C7" s="2"/>
    </row>
    <row r="8" spans="1:18" ht="15">
      <c r="A8" s="4"/>
      <c r="B8" s="1"/>
      <c r="C8" s="12"/>
      <c r="D8" s="14"/>
      <c r="E8" s="1"/>
      <c r="F8" s="1"/>
      <c r="G8" s="1"/>
      <c r="H8" s="1"/>
    </row>
    <row r="9" spans="1:18" ht="15">
      <c r="A9" s="4"/>
      <c r="B9" s="1"/>
      <c r="C9" s="1"/>
      <c r="D9" s="5"/>
      <c r="E9" s="1"/>
      <c r="F9" s="1"/>
      <c r="G9" s="1"/>
      <c r="H9" s="1"/>
    </row>
    <row r="10" spans="1:18" ht="15">
      <c r="A10" s="4"/>
      <c r="B10" s="1"/>
      <c r="C10" s="14"/>
      <c r="D10" s="14"/>
      <c r="E10" s="1"/>
      <c r="F10" s="1"/>
      <c r="G10" s="1"/>
      <c r="H10" s="1"/>
    </row>
    <row r="11" spans="1:18" ht="15">
      <c r="A11" s="4"/>
      <c r="B11" s="1"/>
      <c r="C11" s="1"/>
      <c r="D11" s="5"/>
      <c r="E11" s="1"/>
      <c r="F11" s="1"/>
      <c r="G11" s="1"/>
      <c r="H11" s="1"/>
    </row>
    <row r="12" spans="1:18" ht="15">
      <c r="A12" s="4"/>
      <c r="B12" s="1"/>
      <c r="C12" s="12"/>
      <c r="D12" s="14"/>
      <c r="E12" s="1"/>
      <c r="F12" s="1"/>
      <c r="G12" s="1"/>
      <c r="H12" s="1"/>
    </row>
    <row r="13" spans="1:18" ht="15">
      <c r="A13" s="4"/>
      <c r="B13" s="1"/>
      <c r="C13" s="1"/>
      <c r="D13" s="5"/>
      <c r="E13" s="1"/>
      <c r="F13" s="1"/>
      <c r="G13" s="1"/>
      <c r="H13" s="1"/>
    </row>
    <row r="14" spans="1:18" ht="15">
      <c r="A14" s="4"/>
      <c r="B14" s="1"/>
      <c r="C14" s="13"/>
      <c r="D14" s="14"/>
      <c r="E14" s="1"/>
      <c r="F14" s="1"/>
      <c r="G14" s="1"/>
      <c r="H14" s="1"/>
    </row>
    <row r="15" spans="1:18" ht="15">
      <c r="A15" s="4"/>
      <c r="B15" s="1"/>
      <c r="C15" s="6"/>
      <c r="D15" s="4"/>
      <c r="E15" s="1"/>
      <c r="F15" s="1"/>
      <c r="G15" s="1"/>
      <c r="H15" s="1"/>
    </row>
    <row r="16" spans="1:18" ht="16.5">
      <c r="A16" s="15"/>
      <c r="C16" s="16"/>
    </row>
    <row r="17" spans="1:4" ht="16.5">
      <c r="A17" s="15"/>
      <c r="C17" s="7"/>
    </row>
    <row r="18" spans="1:4" ht="16.5">
      <c r="C18" s="17"/>
    </row>
    <row r="19" spans="1:4" ht="16.5">
      <c r="C19" s="17" t="s">
        <v>1</v>
      </c>
    </row>
    <row r="20" spans="1:4">
      <c r="C20" s="2"/>
      <c r="D20" s="2"/>
    </row>
    <row r="21" spans="1:4">
      <c r="C21" s="2"/>
    </row>
    <row r="22" spans="1:4">
      <c r="C22" s="2"/>
    </row>
    <row r="23" spans="1:4">
      <c r="C23" s="2"/>
    </row>
    <row r="24" spans="1:4">
      <c r="A24" s="2"/>
      <c r="C24" s="2"/>
    </row>
    <row r="25" spans="1:4" ht="16.5">
      <c r="A25" s="2"/>
      <c r="B25" s="18"/>
      <c r="C25" s="2"/>
      <c r="D25" s="16" t="s">
        <v>2</v>
      </c>
    </row>
  </sheetData>
  <mergeCells count="1">
    <mergeCell ref="B5:O5"/>
  </mergeCells>
  <conditionalFormatting sqref="H1:Q1">
    <cfRule type="duplicateValues" dxfId="3" priority="1"/>
    <cfRule type="duplicateValues" dxfId="2" priority="2"/>
  </conditionalFormatting>
  <printOptions horizontalCentered="1"/>
  <pageMargins left="0" right="0" top="0" bottom="0.35433070866141736" header="0" footer="0"/>
  <pageSetup paperSize="9" scale="59" orientation="landscape" horizontalDpi="300" verticalDpi="300" r:id="rId1"/>
  <headerFooter>
    <oddFooter>&amp;C&amp;F&amp;R&amp;P/&amp;N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56"/>
  <sheetViews>
    <sheetView view="pageBreakPreview" zoomScaleNormal="70" zoomScaleSheetLayoutView="100" workbookViewId="0">
      <selection activeCell="B256" sqref="B256:O256"/>
    </sheetView>
  </sheetViews>
  <sheetFormatPr defaultColWidth="9.140625" defaultRowHeight="15"/>
  <cols>
    <col min="1" max="1" width="5.140625" style="38" bestFit="1" customWidth="1"/>
    <col min="2" max="2" width="24.28515625" style="11" customWidth="1"/>
    <col min="3" max="3" width="15.7109375" style="38" customWidth="1"/>
    <col min="4" max="4" width="16.28515625" style="38" customWidth="1"/>
    <col min="5" max="5" width="23.7109375" style="38" customWidth="1"/>
    <col min="6" max="6" width="19" style="38" customWidth="1"/>
    <col min="7" max="7" width="12.42578125" style="91" customWidth="1"/>
    <col min="8" max="14" width="9.28515625" style="91" bestFit="1" customWidth="1"/>
    <col min="15" max="15" width="11" style="91" customWidth="1"/>
    <col min="16" max="16" width="15.140625" style="92" customWidth="1"/>
    <col min="17" max="17" width="26.140625" style="11" customWidth="1"/>
    <col min="18" max="18" width="14.28515625" style="11" customWidth="1"/>
    <col min="19" max="16384" width="9.140625" style="8"/>
  </cols>
  <sheetData>
    <row r="1" spans="1:18" ht="108.75" customHeight="1">
      <c r="A1" s="80" t="s">
        <v>0</v>
      </c>
      <c r="B1" s="189" t="s">
        <v>561</v>
      </c>
      <c r="C1" s="189" t="s">
        <v>374</v>
      </c>
      <c r="D1" s="189" t="s">
        <v>375</v>
      </c>
      <c r="E1" s="189" t="s">
        <v>376</v>
      </c>
      <c r="F1" s="189" t="s">
        <v>377</v>
      </c>
      <c r="G1" s="189" t="s">
        <v>378</v>
      </c>
      <c r="H1" s="189" t="s">
        <v>534</v>
      </c>
      <c r="I1" s="189" t="s">
        <v>380</v>
      </c>
      <c r="J1" s="189" t="s">
        <v>381</v>
      </c>
      <c r="K1" s="189" t="s">
        <v>382</v>
      </c>
      <c r="L1" s="189" t="s">
        <v>383</v>
      </c>
      <c r="M1" s="189" t="s">
        <v>540</v>
      </c>
      <c r="N1" s="189" t="s">
        <v>385</v>
      </c>
      <c r="O1" s="189" t="s">
        <v>541</v>
      </c>
      <c r="P1" s="189" t="s">
        <v>575</v>
      </c>
      <c r="Q1" s="189" t="s">
        <v>576</v>
      </c>
      <c r="R1" s="55" t="s">
        <v>389</v>
      </c>
    </row>
    <row r="2" spans="1:18" s="11" customFormat="1">
      <c r="A2" s="56">
        <v>1</v>
      </c>
      <c r="B2" s="57">
        <v>2</v>
      </c>
      <c r="C2" s="57">
        <v>3</v>
      </c>
      <c r="D2" s="57">
        <v>4</v>
      </c>
      <c r="E2" s="57">
        <v>5</v>
      </c>
      <c r="F2" s="57">
        <v>6</v>
      </c>
      <c r="G2" s="57">
        <v>7</v>
      </c>
      <c r="H2" s="57">
        <v>8</v>
      </c>
      <c r="I2" s="57">
        <v>9</v>
      </c>
      <c r="J2" s="57">
        <v>10</v>
      </c>
      <c r="K2" s="57">
        <v>11</v>
      </c>
      <c r="L2" s="57">
        <v>12</v>
      </c>
      <c r="M2" s="57">
        <v>13</v>
      </c>
      <c r="N2" s="57">
        <v>14</v>
      </c>
      <c r="O2" s="57">
        <v>15</v>
      </c>
      <c r="P2" s="81">
        <v>16</v>
      </c>
      <c r="Q2" s="57">
        <v>17</v>
      </c>
      <c r="R2" s="57">
        <v>18</v>
      </c>
    </row>
    <row r="3" spans="1:18" ht="18.75">
      <c r="A3" s="32"/>
      <c r="B3" s="33"/>
      <c r="C3" s="167" t="s">
        <v>577</v>
      </c>
      <c r="D3" s="58"/>
      <c r="E3" s="58"/>
      <c r="F3" s="58"/>
      <c r="G3" s="58"/>
      <c r="H3" s="54"/>
      <c r="I3" s="54"/>
      <c r="J3" s="54"/>
      <c r="K3" s="54"/>
      <c r="L3" s="54"/>
      <c r="M3" s="54"/>
      <c r="N3" s="54"/>
      <c r="O3" s="54"/>
      <c r="P3" s="79"/>
      <c r="Q3" s="34"/>
      <c r="R3" s="31"/>
    </row>
    <row r="4" spans="1:18">
      <c r="A4" s="32">
        <v>111</v>
      </c>
      <c r="B4" s="58" t="s">
        <v>578</v>
      </c>
      <c r="C4" s="58" t="s">
        <v>579</v>
      </c>
      <c r="D4" s="58" t="s">
        <v>582</v>
      </c>
      <c r="E4" s="58" t="s">
        <v>418</v>
      </c>
      <c r="F4" s="58" t="s">
        <v>394</v>
      </c>
      <c r="G4" s="58" t="s">
        <v>574</v>
      </c>
      <c r="H4" s="339">
        <v>704</v>
      </c>
      <c r="I4" s="342">
        <v>1.2</v>
      </c>
      <c r="J4" s="342">
        <v>1.1499999999999999</v>
      </c>
      <c r="K4" s="342">
        <v>1.2</v>
      </c>
      <c r="L4" s="342">
        <v>1</v>
      </c>
      <c r="M4" s="342">
        <v>1</v>
      </c>
      <c r="N4" s="342">
        <v>1</v>
      </c>
      <c r="O4" s="342">
        <v>1</v>
      </c>
      <c r="P4" s="345">
        <f>H4*I4*J4*K4*L4*M4*N4*O4</f>
        <v>1165.8239999999998</v>
      </c>
      <c r="Q4" s="348" t="s">
        <v>111</v>
      </c>
      <c r="R4" s="351"/>
    </row>
    <row r="5" spans="1:18" ht="120">
      <c r="A5" s="168">
        <v>119</v>
      </c>
      <c r="B5" s="169" t="s">
        <v>580</v>
      </c>
      <c r="C5" s="170" t="s">
        <v>112</v>
      </c>
      <c r="D5" s="58" t="s">
        <v>581</v>
      </c>
      <c r="E5" s="58" t="s">
        <v>418</v>
      </c>
      <c r="F5" s="58" t="s">
        <v>394</v>
      </c>
      <c r="G5" s="58" t="s">
        <v>583</v>
      </c>
      <c r="H5" s="340"/>
      <c r="I5" s="343"/>
      <c r="J5" s="343"/>
      <c r="K5" s="343"/>
      <c r="L5" s="343"/>
      <c r="M5" s="343"/>
      <c r="N5" s="343"/>
      <c r="O5" s="343"/>
      <c r="P5" s="346"/>
      <c r="Q5" s="349"/>
      <c r="R5" s="352"/>
    </row>
    <row r="6" spans="1:18" ht="120">
      <c r="A6" s="168">
        <v>120</v>
      </c>
      <c r="B6" s="169" t="s">
        <v>580</v>
      </c>
      <c r="C6" s="170" t="s">
        <v>112</v>
      </c>
      <c r="D6" s="58" t="s">
        <v>581</v>
      </c>
      <c r="E6" s="58" t="s">
        <v>418</v>
      </c>
      <c r="F6" s="58" t="s">
        <v>394</v>
      </c>
      <c r="G6" s="58" t="s">
        <v>583</v>
      </c>
      <c r="H6" s="341"/>
      <c r="I6" s="344"/>
      <c r="J6" s="344"/>
      <c r="K6" s="344"/>
      <c r="L6" s="344"/>
      <c r="M6" s="344"/>
      <c r="N6" s="344"/>
      <c r="O6" s="344"/>
      <c r="P6" s="347"/>
      <c r="Q6" s="350"/>
      <c r="R6" s="353"/>
    </row>
    <row r="7" spans="1:18" ht="18.75">
      <c r="A7" s="171"/>
      <c r="B7" s="172" t="s">
        <v>584</v>
      </c>
      <c r="D7" s="9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31"/>
    </row>
    <row r="8" spans="1:18" ht="90">
      <c r="A8" s="174">
        <v>551</v>
      </c>
      <c r="B8" s="175" t="s">
        <v>633</v>
      </c>
      <c r="C8" s="176" t="s">
        <v>113</v>
      </c>
      <c r="D8" s="174"/>
      <c r="E8" s="177" t="s">
        <v>631</v>
      </c>
      <c r="F8" s="174" t="s">
        <v>114</v>
      </c>
      <c r="G8" s="174" t="s">
        <v>574</v>
      </c>
      <c r="H8" s="174">
        <v>3.14</v>
      </c>
      <c r="I8" s="174">
        <v>1.2</v>
      </c>
      <c r="J8" s="174">
        <v>1</v>
      </c>
      <c r="K8" s="174">
        <v>1</v>
      </c>
      <c r="L8" s="174">
        <v>1</v>
      </c>
      <c r="M8" s="174">
        <v>1</v>
      </c>
      <c r="N8" s="174">
        <v>1</v>
      </c>
      <c r="O8" s="174">
        <v>1</v>
      </c>
      <c r="P8" s="178">
        <f>PRODUCT(H8:O8)*350*0.7/2</f>
        <v>461.57999999999993</v>
      </c>
      <c r="Q8" s="36" t="s">
        <v>115</v>
      </c>
      <c r="R8" s="179"/>
    </row>
    <row r="9" spans="1:18" ht="75">
      <c r="A9" s="70">
        <v>563</v>
      </c>
      <c r="B9" s="71" t="s">
        <v>585</v>
      </c>
      <c r="C9" s="71" t="s">
        <v>116</v>
      </c>
      <c r="D9" s="71" t="s">
        <v>586</v>
      </c>
      <c r="E9" s="71" t="s">
        <v>587</v>
      </c>
      <c r="F9" s="70" t="s">
        <v>394</v>
      </c>
      <c r="G9" s="70" t="s">
        <v>574</v>
      </c>
      <c r="H9" s="36">
        <v>10.69</v>
      </c>
      <c r="I9" s="36">
        <v>1.2</v>
      </c>
      <c r="J9" s="36">
        <v>1</v>
      </c>
      <c r="K9" s="36">
        <v>1</v>
      </c>
      <c r="L9" s="36">
        <v>1</v>
      </c>
      <c r="M9" s="36">
        <v>1</v>
      </c>
      <c r="N9" s="36">
        <v>1</v>
      </c>
      <c r="O9" s="36">
        <v>1</v>
      </c>
      <c r="P9" s="178">
        <f>PRODUCT(H9:O9)*130*0.7</f>
        <v>1167.3479999999997</v>
      </c>
      <c r="Q9" s="174" t="s">
        <v>110</v>
      </c>
      <c r="R9" s="180"/>
    </row>
    <row r="10" spans="1:18" ht="18.75">
      <c r="A10" s="32"/>
      <c r="B10" s="181" t="s">
        <v>588</v>
      </c>
      <c r="D10" s="58"/>
      <c r="E10" s="58"/>
      <c r="F10" s="58"/>
      <c r="G10" s="58"/>
      <c r="H10" s="54"/>
      <c r="I10" s="54"/>
      <c r="J10" s="54"/>
      <c r="K10" s="54"/>
      <c r="L10" s="54"/>
      <c r="M10" s="54"/>
      <c r="N10" s="54"/>
      <c r="O10" s="54"/>
      <c r="P10" s="82"/>
      <c r="Q10" s="54"/>
      <c r="R10" s="182"/>
    </row>
    <row r="11" spans="1:18" ht="30">
      <c r="A11" s="85">
        <v>571</v>
      </c>
      <c r="B11" s="86" t="s">
        <v>584</v>
      </c>
      <c r="C11" s="87" t="s">
        <v>117</v>
      </c>
      <c r="D11" s="87" t="s">
        <v>589</v>
      </c>
      <c r="E11" s="58" t="s">
        <v>397</v>
      </c>
      <c r="F11" s="58" t="s">
        <v>394</v>
      </c>
      <c r="G11" s="58" t="s">
        <v>574</v>
      </c>
      <c r="H11" s="54">
        <v>3.14</v>
      </c>
      <c r="I11" s="54">
        <v>1.2</v>
      </c>
      <c r="J11" s="54">
        <v>1.1499999999999999</v>
      </c>
      <c r="K11" s="54">
        <v>1</v>
      </c>
      <c r="L11" s="54">
        <v>1.1499999999999999</v>
      </c>
      <c r="M11" s="54">
        <v>1</v>
      </c>
      <c r="N11" s="54">
        <v>1</v>
      </c>
      <c r="O11" s="54">
        <v>1.1499999999999999</v>
      </c>
      <c r="P11" s="82">
        <f>PRODUCT(H11:O11)</f>
        <v>5.7306569999999981</v>
      </c>
      <c r="Q11" s="36" t="s">
        <v>115</v>
      </c>
      <c r="R11" s="182" t="s">
        <v>597</v>
      </c>
    </row>
    <row r="12" spans="1:18" ht="30">
      <c r="A12" s="85">
        <v>572</v>
      </c>
      <c r="B12" s="86" t="s">
        <v>584</v>
      </c>
      <c r="C12" s="87" t="s">
        <v>118</v>
      </c>
      <c r="D12" s="87" t="s">
        <v>589</v>
      </c>
      <c r="E12" s="58" t="s">
        <v>397</v>
      </c>
      <c r="F12" s="58" t="s">
        <v>394</v>
      </c>
      <c r="G12" s="58" t="s">
        <v>574</v>
      </c>
      <c r="H12" s="54">
        <v>3.14</v>
      </c>
      <c r="I12" s="54">
        <v>1.2</v>
      </c>
      <c r="J12" s="54">
        <v>1.1499999999999999</v>
      </c>
      <c r="K12" s="54">
        <v>1</v>
      </c>
      <c r="L12" s="54">
        <v>1.1499999999999999</v>
      </c>
      <c r="M12" s="54">
        <v>1</v>
      </c>
      <c r="N12" s="54">
        <v>1</v>
      </c>
      <c r="O12" s="54">
        <v>1.1499999999999999</v>
      </c>
      <c r="P12" s="82">
        <f t="shared" ref="P12:P70" si="0">PRODUCT(H12:O12)</f>
        <v>5.7306569999999981</v>
      </c>
      <c r="Q12" s="36" t="s">
        <v>115</v>
      </c>
      <c r="R12" s="182" t="s">
        <v>598</v>
      </c>
    </row>
    <row r="13" spans="1:18" s="84" customFormat="1" ht="102.75" customHeight="1">
      <c r="A13" s="85">
        <v>573</v>
      </c>
      <c r="B13" s="86" t="s">
        <v>584</v>
      </c>
      <c r="C13" s="87" t="s">
        <v>119</v>
      </c>
      <c r="D13" s="87" t="s">
        <v>590</v>
      </c>
      <c r="E13" s="58" t="s">
        <v>397</v>
      </c>
      <c r="F13" s="58" t="s">
        <v>394</v>
      </c>
      <c r="G13" s="58" t="s">
        <v>574</v>
      </c>
      <c r="H13" s="54">
        <v>3.14</v>
      </c>
      <c r="I13" s="54">
        <v>1.2</v>
      </c>
      <c r="J13" s="54">
        <v>1.1499999999999999</v>
      </c>
      <c r="K13" s="54">
        <v>1</v>
      </c>
      <c r="L13" s="54">
        <v>1.1499999999999999</v>
      </c>
      <c r="M13" s="54">
        <v>1</v>
      </c>
      <c r="N13" s="54">
        <v>1</v>
      </c>
      <c r="O13" s="54">
        <v>1.1499999999999999</v>
      </c>
      <c r="P13" s="82">
        <f t="shared" si="0"/>
        <v>5.7306569999999981</v>
      </c>
      <c r="Q13" s="36" t="s">
        <v>115</v>
      </c>
      <c r="R13" s="182" t="s">
        <v>598</v>
      </c>
    </row>
    <row r="14" spans="1:18" ht="15" customHeight="1">
      <c r="A14" s="85">
        <v>574</v>
      </c>
      <c r="B14" s="86" t="s">
        <v>584</v>
      </c>
      <c r="C14" s="87" t="s">
        <v>120</v>
      </c>
      <c r="D14" s="87" t="s">
        <v>590</v>
      </c>
      <c r="E14" s="58" t="s">
        <v>397</v>
      </c>
      <c r="F14" s="58" t="s">
        <v>394</v>
      </c>
      <c r="G14" s="58" t="s">
        <v>574</v>
      </c>
      <c r="H14" s="54">
        <v>3.14</v>
      </c>
      <c r="I14" s="54">
        <v>1.2</v>
      </c>
      <c r="J14" s="54">
        <v>1.1499999999999999</v>
      </c>
      <c r="K14" s="54">
        <v>1</v>
      </c>
      <c r="L14" s="54">
        <v>1.1499999999999999</v>
      </c>
      <c r="M14" s="54">
        <v>1</v>
      </c>
      <c r="N14" s="54">
        <v>1</v>
      </c>
      <c r="O14" s="54">
        <v>1.1499999999999999</v>
      </c>
      <c r="P14" s="82">
        <f t="shared" si="0"/>
        <v>5.7306569999999981</v>
      </c>
      <c r="Q14" s="36" t="s">
        <v>115</v>
      </c>
      <c r="R14" s="182" t="s">
        <v>598</v>
      </c>
    </row>
    <row r="15" spans="1:18" ht="30">
      <c r="A15" s="85">
        <v>575</v>
      </c>
      <c r="B15" s="86" t="s">
        <v>584</v>
      </c>
      <c r="C15" s="87" t="s">
        <v>121</v>
      </c>
      <c r="D15" s="87" t="s">
        <v>590</v>
      </c>
      <c r="E15" s="58" t="s">
        <v>397</v>
      </c>
      <c r="F15" s="58" t="s">
        <v>394</v>
      </c>
      <c r="G15" s="58" t="s">
        <v>574</v>
      </c>
      <c r="H15" s="54">
        <v>3.14</v>
      </c>
      <c r="I15" s="54">
        <v>1.2</v>
      </c>
      <c r="J15" s="54">
        <v>1.1499999999999999</v>
      </c>
      <c r="K15" s="54">
        <v>1</v>
      </c>
      <c r="L15" s="54">
        <v>1.1499999999999999</v>
      </c>
      <c r="M15" s="54">
        <v>1</v>
      </c>
      <c r="N15" s="54">
        <v>1</v>
      </c>
      <c r="O15" s="54">
        <v>1.1499999999999999</v>
      </c>
      <c r="P15" s="82">
        <f t="shared" si="0"/>
        <v>5.7306569999999981</v>
      </c>
      <c r="Q15" s="36" t="s">
        <v>115</v>
      </c>
      <c r="R15" s="182" t="s">
        <v>598</v>
      </c>
    </row>
    <row r="16" spans="1:18" ht="30">
      <c r="A16" s="85">
        <v>576</v>
      </c>
      <c r="B16" s="86" t="s">
        <v>584</v>
      </c>
      <c r="C16" s="87" t="s">
        <v>122</v>
      </c>
      <c r="D16" s="87" t="s">
        <v>590</v>
      </c>
      <c r="E16" s="58" t="s">
        <v>397</v>
      </c>
      <c r="F16" s="58" t="s">
        <v>394</v>
      </c>
      <c r="G16" s="58" t="s">
        <v>574</v>
      </c>
      <c r="H16" s="54">
        <v>3.14</v>
      </c>
      <c r="I16" s="54">
        <v>1.2</v>
      </c>
      <c r="J16" s="54">
        <v>1.1499999999999999</v>
      </c>
      <c r="K16" s="54">
        <v>1</v>
      </c>
      <c r="L16" s="54">
        <v>1.1499999999999999</v>
      </c>
      <c r="M16" s="54">
        <v>1</v>
      </c>
      <c r="N16" s="54">
        <v>1</v>
      </c>
      <c r="O16" s="54">
        <v>1.1499999999999999</v>
      </c>
      <c r="P16" s="82">
        <f t="shared" si="0"/>
        <v>5.7306569999999981</v>
      </c>
      <c r="Q16" s="36" t="s">
        <v>115</v>
      </c>
      <c r="R16" s="182" t="s">
        <v>598</v>
      </c>
    </row>
    <row r="17" spans="1:18" ht="30">
      <c r="A17" s="85">
        <v>577</v>
      </c>
      <c r="B17" s="86" t="s">
        <v>584</v>
      </c>
      <c r="C17" s="87" t="s">
        <v>123</v>
      </c>
      <c r="D17" s="87" t="s">
        <v>590</v>
      </c>
      <c r="E17" s="58" t="s">
        <v>397</v>
      </c>
      <c r="F17" s="58" t="s">
        <v>394</v>
      </c>
      <c r="G17" s="58" t="s">
        <v>574</v>
      </c>
      <c r="H17" s="54">
        <v>3.14</v>
      </c>
      <c r="I17" s="54">
        <v>1.2</v>
      </c>
      <c r="J17" s="54">
        <v>1.1499999999999999</v>
      </c>
      <c r="K17" s="54">
        <v>1</v>
      </c>
      <c r="L17" s="54">
        <v>1.1499999999999999</v>
      </c>
      <c r="M17" s="54">
        <v>1</v>
      </c>
      <c r="N17" s="54">
        <v>1</v>
      </c>
      <c r="O17" s="54">
        <v>1.1499999999999999</v>
      </c>
      <c r="P17" s="82">
        <f t="shared" si="0"/>
        <v>5.7306569999999981</v>
      </c>
      <c r="Q17" s="36" t="s">
        <v>115</v>
      </c>
      <c r="R17" s="182" t="s">
        <v>598</v>
      </c>
    </row>
    <row r="18" spans="1:18" ht="30">
      <c r="A18" s="85">
        <v>578</v>
      </c>
      <c r="B18" s="86" t="s">
        <v>584</v>
      </c>
      <c r="C18" s="87" t="s">
        <v>124</v>
      </c>
      <c r="D18" s="87" t="s">
        <v>590</v>
      </c>
      <c r="E18" s="58" t="s">
        <v>397</v>
      </c>
      <c r="F18" s="58" t="s">
        <v>394</v>
      </c>
      <c r="G18" s="58" t="s">
        <v>574</v>
      </c>
      <c r="H18" s="54">
        <v>3.14</v>
      </c>
      <c r="I18" s="54">
        <v>1.2</v>
      </c>
      <c r="J18" s="54">
        <v>1.1499999999999999</v>
      </c>
      <c r="K18" s="54">
        <v>1</v>
      </c>
      <c r="L18" s="54">
        <v>1.1499999999999999</v>
      </c>
      <c r="M18" s="54">
        <v>1</v>
      </c>
      <c r="N18" s="54">
        <v>1</v>
      </c>
      <c r="O18" s="54">
        <v>1.1499999999999999</v>
      </c>
      <c r="P18" s="82">
        <f t="shared" si="0"/>
        <v>5.7306569999999981</v>
      </c>
      <c r="Q18" s="36" t="s">
        <v>115</v>
      </c>
      <c r="R18" s="182" t="s">
        <v>598</v>
      </c>
    </row>
    <row r="19" spans="1:18" ht="30">
      <c r="A19" s="85">
        <v>579</v>
      </c>
      <c r="B19" s="86" t="s">
        <v>584</v>
      </c>
      <c r="C19" s="87" t="s">
        <v>125</v>
      </c>
      <c r="D19" s="87" t="s">
        <v>590</v>
      </c>
      <c r="E19" s="58" t="s">
        <v>397</v>
      </c>
      <c r="F19" s="58" t="s">
        <v>394</v>
      </c>
      <c r="G19" s="58" t="s">
        <v>574</v>
      </c>
      <c r="H19" s="54">
        <v>3.14</v>
      </c>
      <c r="I19" s="54">
        <v>1.2</v>
      </c>
      <c r="J19" s="54">
        <v>1.1499999999999999</v>
      </c>
      <c r="K19" s="54">
        <v>1</v>
      </c>
      <c r="L19" s="54">
        <v>1.1499999999999999</v>
      </c>
      <c r="M19" s="54">
        <v>1</v>
      </c>
      <c r="N19" s="54">
        <v>1</v>
      </c>
      <c r="O19" s="54">
        <v>1.1499999999999999</v>
      </c>
      <c r="P19" s="82">
        <f t="shared" si="0"/>
        <v>5.7306569999999981</v>
      </c>
      <c r="Q19" s="36" t="s">
        <v>115</v>
      </c>
      <c r="R19" s="182" t="s">
        <v>598</v>
      </c>
    </row>
    <row r="20" spans="1:18" ht="30">
      <c r="A20" s="85">
        <v>580</v>
      </c>
      <c r="B20" s="86" t="s">
        <v>584</v>
      </c>
      <c r="C20" s="87" t="s">
        <v>126</v>
      </c>
      <c r="D20" s="87" t="s">
        <v>590</v>
      </c>
      <c r="E20" s="58" t="s">
        <v>397</v>
      </c>
      <c r="F20" s="58" t="s">
        <v>394</v>
      </c>
      <c r="G20" s="58" t="s">
        <v>574</v>
      </c>
      <c r="H20" s="54">
        <v>3.14</v>
      </c>
      <c r="I20" s="54">
        <v>1.2</v>
      </c>
      <c r="J20" s="54">
        <v>1.1499999999999999</v>
      </c>
      <c r="K20" s="54">
        <v>1</v>
      </c>
      <c r="L20" s="54">
        <v>1.1499999999999999</v>
      </c>
      <c r="M20" s="54">
        <v>1</v>
      </c>
      <c r="N20" s="54">
        <v>1</v>
      </c>
      <c r="O20" s="54">
        <v>1.1499999999999999</v>
      </c>
      <c r="P20" s="82">
        <f t="shared" si="0"/>
        <v>5.7306569999999981</v>
      </c>
      <c r="Q20" s="36" t="s">
        <v>115</v>
      </c>
      <c r="R20" s="182" t="s">
        <v>598</v>
      </c>
    </row>
    <row r="21" spans="1:18" ht="30">
      <c r="A21" s="85">
        <v>581</v>
      </c>
      <c r="B21" s="86" t="s">
        <v>584</v>
      </c>
      <c r="C21" s="87" t="s">
        <v>127</v>
      </c>
      <c r="D21" s="87" t="s">
        <v>590</v>
      </c>
      <c r="E21" s="58" t="s">
        <v>397</v>
      </c>
      <c r="F21" s="58" t="s">
        <v>394</v>
      </c>
      <c r="G21" s="58" t="s">
        <v>574</v>
      </c>
      <c r="H21" s="54">
        <v>3.14</v>
      </c>
      <c r="I21" s="54">
        <v>1.2</v>
      </c>
      <c r="J21" s="54">
        <v>1.1499999999999999</v>
      </c>
      <c r="K21" s="54">
        <v>1</v>
      </c>
      <c r="L21" s="54">
        <v>1.1499999999999999</v>
      </c>
      <c r="M21" s="54">
        <v>1</v>
      </c>
      <c r="N21" s="54">
        <v>1</v>
      </c>
      <c r="O21" s="54">
        <v>1.1499999999999999</v>
      </c>
      <c r="P21" s="82">
        <f t="shared" si="0"/>
        <v>5.7306569999999981</v>
      </c>
      <c r="Q21" s="36" t="s">
        <v>115</v>
      </c>
      <c r="R21" s="182" t="s">
        <v>598</v>
      </c>
    </row>
    <row r="22" spans="1:18" ht="30">
      <c r="A22" s="85">
        <v>582</v>
      </c>
      <c r="B22" s="86" t="s">
        <v>584</v>
      </c>
      <c r="C22" s="87" t="s">
        <v>128</v>
      </c>
      <c r="D22" s="87" t="s">
        <v>591</v>
      </c>
      <c r="E22" s="58" t="s">
        <v>397</v>
      </c>
      <c r="F22" s="58" t="s">
        <v>394</v>
      </c>
      <c r="G22" s="58" t="s">
        <v>574</v>
      </c>
      <c r="H22" s="54">
        <v>3.14</v>
      </c>
      <c r="I22" s="54">
        <v>1.2</v>
      </c>
      <c r="J22" s="54">
        <v>1.1499999999999999</v>
      </c>
      <c r="K22" s="54">
        <v>1</v>
      </c>
      <c r="L22" s="54">
        <v>1.1499999999999999</v>
      </c>
      <c r="M22" s="54">
        <v>1</v>
      </c>
      <c r="N22" s="54">
        <v>1</v>
      </c>
      <c r="O22" s="54">
        <v>1.1499999999999999</v>
      </c>
      <c r="P22" s="82">
        <f t="shared" si="0"/>
        <v>5.7306569999999981</v>
      </c>
      <c r="Q22" s="36" t="s">
        <v>115</v>
      </c>
      <c r="R22" s="182" t="s">
        <v>598</v>
      </c>
    </row>
    <row r="23" spans="1:18" ht="30">
      <c r="A23" s="85">
        <v>583</v>
      </c>
      <c r="B23" s="86" t="s">
        <v>584</v>
      </c>
      <c r="C23" s="87" t="s">
        <v>129</v>
      </c>
      <c r="D23" s="87" t="s">
        <v>591</v>
      </c>
      <c r="E23" s="58" t="s">
        <v>397</v>
      </c>
      <c r="F23" s="58" t="s">
        <v>394</v>
      </c>
      <c r="G23" s="58" t="s">
        <v>574</v>
      </c>
      <c r="H23" s="54">
        <v>3.14</v>
      </c>
      <c r="I23" s="54">
        <v>1.2</v>
      </c>
      <c r="J23" s="54">
        <v>1.1499999999999999</v>
      </c>
      <c r="K23" s="54">
        <v>1</v>
      </c>
      <c r="L23" s="54">
        <v>1.1499999999999999</v>
      </c>
      <c r="M23" s="54">
        <v>1</v>
      </c>
      <c r="N23" s="54">
        <v>1</v>
      </c>
      <c r="O23" s="54">
        <v>1.1499999999999999</v>
      </c>
      <c r="P23" s="82">
        <f t="shared" si="0"/>
        <v>5.7306569999999981</v>
      </c>
      <c r="Q23" s="36" t="s">
        <v>115</v>
      </c>
      <c r="R23" s="182" t="s">
        <v>598</v>
      </c>
    </row>
    <row r="24" spans="1:18" ht="30">
      <c r="A24" s="85">
        <v>584</v>
      </c>
      <c r="B24" s="86" t="s">
        <v>584</v>
      </c>
      <c r="C24" s="87" t="s">
        <v>130</v>
      </c>
      <c r="D24" s="87" t="s">
        <v>591</v>
      </c>
      <c r="E24" s="58" t="s">
        <v>397</v>
      </c>
      <c r="F24" s="58" t="s">
        <v>394</v>
      </c>
      <c r="G24" s="58" t="s">
        <v>574</v>
      </c>
      <c r="H24" s="54">
        <v>3.14</v>
      </c>
      <c r="I24" s="54">
        <v>1.2</v>
      </c>
      <c r="J24" s="54">
        <v>1.1499999999999999</v>
      </c>
      <c r="K24" s="54">
        <v>1</v>
      </c>
      <c r="L24" s="54">
        <v>1.1499999999999999</v>
      </c>
      <c r="M24" s="54">
        <v>1</v>
      </c>
      <c r="N24" s="54">
        <v>1</v>
      </c>
      <c r="O24" s="54">
        <v>1.1499999999999999</v>
      </c>
      <c r="P24" s="82">
        <f t="shared" si="0"/>
        <v>5.7306569999999981</v>
      </c>
      <c r="Q24" s="36" t="s">
        <v>115</v>
      </c>
      <c r="R24" s="182" t="s">
        <v>598</v>
      </c>
    </row>
    <row r="25" spans="1:18" ht="30">
      <c r="A25" s="85">
        <v>585</v>
      </c>
      <c r="B25" s="86" t="s">
        <v>584</v>
      </c>
      <c r="C25" s="87" t="s">
        <v>131</v>
      </c>
      <c r="D25" s="87" t="s">
        <v>591</v>
      </c>
      <c r="E25" s="58" t="s">
        <v>397</v>
      </c>
      <c r="F25" s="58" t="s">
        <v>394</v>
      </c>
      <c r="G25" s="58" t="s">
        <v>574</v>
      </c>
      <c r="H25" s="54">
        <v>3.14</v>
      </c>
      <c r="I25" s="54">
        <v>1.2</v>
      </c>
      <c r="J25" s="54">
        <v>1.1499999999999999</v>
      </c>
      <c r="K25" s="54">
        <v>1</v>
      </c>
      <c r="L25" s="54">
        <v>1.1499999999999999</v>
      </c>
      <c r="M25" s="54">
        <v>1</v>
      </c>
      <c r="N25" s="54">
        <v>1</v>
      </c>
      <c r="O25" s="54">
        <v>1.1499999999999999</v>
      </c>
      <c r="P25" s="82">
        <f t="shared" si="0"/>
        <v>5.7306569999999981</v>
      </c>
      <c r="Q25" s="36" t="s">
        <v>115</v>
      </c>
      <c r="R25" s="182" t="s">
        <v>598</v>
      </c>
    </row>
    <row r="26" spans="1:18" ht="30">
      <c r="A26" s="85">
        <v>586</v>
      </c>
      <c r="B26" s="86" t="s">
        <v>584</v>
      </c>
      <c r="C26" s="87" t="s">
        <v>132</v>
      </c>
      <c r="D26" s="87" t="s">
        <v>589</v>
      </c>
      <c r="E26" s="58" t="s">
        <v>397</v>
      </c>
      <c r="F26" s="58" t="s">
        <v>394</v>
      </c>
      <c r="G26" s="58" t="s">
        <v>574</v>
      </c>
      <c r="H26" s="54">
        <v>3.14</v>
      </c>
      <c r="I26" s="54">
        <v>1.2</v>
      </c>
      <c r="J26" s="54">
        <v>1.1499999999999999</v>
      </c>
      <c r="K26" s="54">
        <v>1</v>
      </c>
      <c r="L26" s="54">
        <v>1.1499999999999999</v>
      </c>
      <c r="M26" s="54">
        <v>1</v>
      </c>
      <c r="N26" s="54">
        <v>1</v>
      </c>
      <c r="O26" s="54">
        <v>1.1499999999999999</v>
      </c>
      <c r="P26" s="82">
        <f t="shared" si="0"/>
        <v>5.7306569999999981</v>
      </c>
      <c r="Q26" s="36" t="s">
        <v>115</v>
      </c>
      <c r="R26" s="182" t="s">
        <v>599</v>
      </c>
    </row>
    <row r="27" spans="1:18" ht="30">
      <c r="A27" s="85">
        <v>587</v>
      </c>
      <c r="B27" s="86" t="s">
        <v>584</v>
      </c>
      <c r="C27" s="87" t="s">
        <v>133</v>
      </c>
      <c r="D27" s="87" t="s">
        <v>589</v>
      </c>
      <c r="E27" s="58" t="s">
        <v>397</v>
      </c>
      <c r="F27" s="58" t="s">
        <v>394</v>
      </c>
      <c r="G27" s="58" t="s">
        <v>574</v>
      </c>
      <c r="H27" s="54">
        <v>3.14</v>
      </c>
      <c r="I27" s="54">
        <v>1.2</v>
      </c>
      <c r="J27" s="54">
        <v>1.1499999999999999</v>
      </c>
      <c r="K27" s="54">
        <v>1</v>
      </c>
      <c r="L27" s="54">
        <v>1.1499999999999999</v>
      </c>
      <c r="M27" s="54">
        <v>1</v>
      </c>
      <c r="N27" s="54">
        <v>1</v>
      </c>
      <c r="O27" s="54">
        <v>1.1499999999999999</v>
      </c>
      <c r="P27" s="82">
        <f t="shared" si="0"/>
        <v>5.7306569999999981</v>
      </c>
      <c r="Q27" s="36" t="s">
        <v>115</v>
      </c>
      <c r="R27" s="182" t="s">
        <v>599</v>
      </c>
    </row>
    <row r="28" spans="1:18" ht="30">
      <c r="A28" s="85">
        <v>588</v>
      </c>
      <c r="B28" s="86" t="s">
        <v>584</v>
      </c>
      <c r="C28" s="87" t="s">
        <v>134</v>
      </c>
      <c r="D28" s="87" t="s">
        <v>590</v>
      </c>
      <c r="E28" s="58" t="s">
        <v>397</v>
      </c>
      <c r="F28" s="58" t="s">
        <v>394</v>
      </c>
      <c r="G28" s="58" t="s">
        <v>574</v>
      </c>
      <c r="H28" s="54">
        <v>3.14</v>
      </c>
      <c r="I28" s="54">
        <v>1.2</v>
      </c>
      <c r="J28" s="54">
        <v>1.1499999999999999</v>
      </c>
      <c r="K28" s="54">
        <v>1</v>
      </c>
      <c r="L28" s="54">
        <v>1.1499999999999999</v>
      </c>
      <c r="M28" s="54">
        <v>1</v>
      </c>
      <c r="N28" s="54">
        <v>1</v>
      </c>
      <c r="O28" s="54">
        <v>1.1499999999999999</v>
      </c>
      <c r="P28" s="82">
        <f t="shared" si="0"/>
        <v>5.7306569999999981</v>
      </c>
      <c r="Q28" s="36" t="s">
        <v>115</v>
      </c>
      <c r="R28" s="182" t="s">
        <v>599</v>
      </c>
    </row>
    <row r="29" spans="1:18" ht="30">
      <c r="A29" s="85">
        <v>589</v>
      </c>
      <c r="B29" s="86" t="s">
        <v>584</v>
      </c>
      <c r="C29" s="87" t="s">
        <v>135</v>
      </c>
      <c r="D29" s="87" t="s">
        <v>590</v>
      </c>
      <c r="E29" s="58" t="s">
        <v>397</v>
      </c>
      <c r="F29" s="58" t="s">
        <v>394</v>
      </c>
      <c r="G29" s="58" t="s">
        <v>574</v>
      </c>
      <c r="H29" s="54">
        <v>3.14</v>
      </c>
      <c r="I29" s="54">
        <v>1.2</v>
      </c>
      <c r="J29" s="54">
        <v>1.1499999999999999</v>
      </c>
      <c r="K29" s="54">
        <v>1</v>
      </c>
      <c r="L29" s="54">
        <v>1.1499999999999999</v>
      </c>
      <c r="M29" s="54">
        <v>1</v>
      </c>
      <c r="N29" s="54">
        <v>1</v>
      </c>
      <c r="O29" s="54">
        <v>1.1499999999999999</v>
      </c>
      <c r="P29" s="82">
        <f t="shared" si="0"/>
        <v>5.7306569999999981</v>
      </c>
      <c r="Q29" s="36" t="s">
        <v>115</v>
      </c>
      <c r="R29" s="182" t="s">
        <v>599</v>
      </c>
    </row>
    <row r="30" spans="1:18" ht="30">
      <c r="A30" s="85">
        <v>590</v>
      </c>
      <c r="B30" s="86" t="s">
        <v>584</v>
      </c>
      <c r="C30" s="87" t="s">
        <v>136</v>
      </c>
      <c r="D30" s="87" t="s">
        <v>590</v>
      </c>
      <c r="E30" s="58" t="s">
        <v>397</v>
      </c>
      <c r="F30" s="58" t="s">
        <v>394</v>
      </c>
      <c r="G30" s="58" t="s">
        <v>574</v>
      </c>
      <c r="H30" s="54">
        <v>3.14</v>
      </c>
      <c r="I30" s="54">
        <v>1.2</v>
      </c>
      <c r="J30" s="54">
        <v>1.1499999999999999</v>
      </c>
      <c r="K30" s="54">
        <v>1</v>
      </c>
      <c r="L30" s="54">
        <v>1.1499999999999999</v>
      </c>
      <c r="M30" s="54">
        <v>1</v>
      </c>
      <c r="N30" s="54">
        <v>1</v>
      </c>
      <c r="O30" s="54">
        <v>1.1499999999999999</v>
      </c>
      <c r="P30" s="82">
        <f t="shared" si="0"/>
        <v>5.7306569999999981</v>
      </c>
      <c r="Q30" s="36" t="s">
        <v>115</v>
      </c>
      <c r="R30" s="182" t="s">
        <v>599</v>
      </c>
    </row>
    <row r="31" spans="1:18" ht="30">
      <c r="A31" s="85">
        <v>591</v>
      </c>
      <c r="B31" s="86" t="s">
        <v>584</v>
      </c>
      <c r="C31" s="87" t="s">
        <v>137</v>
      </c>
      <c r="D31" s="87" t="s">
        <v>590</v>
      </c>
      <c r="E31" s="58" t="s">
        <v>397</v>
      </c>
      <c r="F31" s="58" t="s">
        <v>394</v>
      </c>
      <c r="G31" s="58" t="s">
        <v>574</v>
      </c>
      <c r="H31" s="54">
        <v>3.14</v>
      </c>
      <c r="I31" s="54">
        <v>1.2</v>
      </c>
      <c r="J31" s="54">
        <v>1.1499999999999999</v>
      </c>
      <c r="K31" s="54">
        <v>1</v>
      </c>
      <c r="L31" s="54">
        <v>1.1499999999999999</v>
      </c>
      <c r="M31" s="54">
        <v>1</v>
      </c>
      <c r="N31" s="54">
        <v>1</v>
      </c>
      <c r="O31" s="54">
        <v>1.1499999999999999</v>
      </c>
      <c r="P31" s="82">
        <f t="shared" si="0"/>
        <v>5.7306569999999981</v>
      </c>
      <c r="Q31" s="36" t="s">
        <v>115</v>
      </c>
      <c r="R31" s="182" t="s">
        <v>599</v>
      </c>
    </row>
    <row r="32" spans="1:18" ht="30">
      <c r="A32" s="85">
        <v>592</v>
      </c>
      <c r="B32" s="86" t="s">
        <v>584</v>
      </c>
      <c r="C32" s="87" t="s">
        <v>138</v>
      </c>
      <c r="D32" s="87" t="s">
        <v>590</v>
      </c>
      <c r="E32" s="58" t="s">
        <v>397</v>
      </c>
      <c r="F32" s="58" t="s">
        <v>394</v>
      </c>
      <c r="G32" s="58" t="s">
        <v>574</v>
      </c>
      <c r="H32" s="54">
        <v>3.14</v>
      </c>
      <c r="I32" s="54">
        <v>1.2</v>
      </c>
      <c r="J32" s="54">
        <v>1.1499999999999999</v>
      </c>
      <c r="K32" s="54">
        <v>1</v>
      </c>
      <c r="L32" s="54">
        <v>1.1499999999999999</v>
      </c>
      <c r="M32" s="54">
        <v>1</v>
      </c>
      <c r="N32" s="54">
        <v>1</v>
      </c>
      <c r="O32" s="54">
        <v>1.1499999999999999</v>
      </c>
      <c r="P32" s="82">
        <f t="shared" si="0"/>
        <v>5.7306569999999981</v>
      </c>
      <c r="Q32" s="36" t="s">
        <v>115</v>
      </c>
      <c r="R32" s="182" t="s">
        <v>599</v>
      </c>
    </row>
    <row r="33" spans="1:18" ht="30">
      <c r="A33" s="85">
        <v>593</v>
      </c>
      <c r="B33" s="86" t="s">
        <v>584</v>
      </c>
      <c r="C33" s="87" t="s">
        <v>139</v>
      </c>
      <c r="D33" s="87" t="s">
        <v>590</v>
      </c>
      <c r="E33" s="58" t="s">
        <v>397</v>
      </c>
      <c r="F33" s="58" t="s">
        <v>394</v>
      </c>
      <c r="G33" s="58" t="s">
        <v>574</v>
      </c>
      <c r="H33" s="54">
        <v>3.14</v>
      </c>
      <c r="I33" s="54">
        <v>1.2</v>
      </c>
      <c r="J33" s="54">
        <v>1.1499999999999999</v>
      </c>
      <c r="K33" s="54">
        <v>1</v>
      </c>
      <c r="L33" s="54">
        <v>1.1499999999999999</v>
      </c>
      <c r="M33" s="54">
        <v>1</v>
      </c>
      <c r="N33" s="54">
        <v>1</v>
      </c>
      <c r="O33" s="54">
        <v>1.1499999999999999</v>
      </c>
      <c r="P33" s="82">
        <f t="shared" si="0"/>
        <v>5.7306569999999981</v>
      </c>
      <c r="Q33" s="36" t="s">
        <v>115</v>
      </c>
      <c r="R33" s="182" t="s">
        <v>599</v>
      </c>
    </row>
    <row r="34" spans="1:18" ht="30">
      <c r="A34" s="85">
        <v>594</v>
      </c>
      <c r="B34" s="86" t="s">
        <v>584</v>
      </c>
      <c r="C34" s="87" t="s">
        <v>140</v>
      </c>
      <c r="D34" s="87" t="s">
        <v>590</v>
      </c>
      <c r="E34" s="58" t="s">
        <v>397</v>
      </c>
      <c r="F34" s="58" t="s">
        <v>394</v>
      </c>
      <c r="G34" s="58" t="s">
        <v>574</v>
      </c>
      <c r="H34" s="54">
        <v>3.14</v>
      </c>
      <c r="I34" s="54">
        <v>1.2</v>
      </c>
      <c r="J34" s="54">
        <v>1.1499999999999999</v>
      </c>
      <c r="K34" s="54">
        <v>1</v>
      </c>
      <c r="L34" s="54">
        <v>1.1499999999999999</v>
      </c>
      <c r="M34" s="54">
        <v>1</v>
      </c>
      <c r="N34" s="54">
        <v>1</v>
      </c>
      <c r="O34" s="54">
        <v>1.1499999999999999</v>
      </c>
      <c r="P34" s="82">
        <f t="shared" si="0"/>
        <v>5.7306569999999981</v>
      </c>
      <c r="Q34" s="36" t="s">
        <v>115</v>
      </c>
      <c r="R34" s="182" t="s">
        <v>599</v>
      </c>
    </row>
    <row r="35" spans="1:18" ht="30">
      <c r="A35" s="85">
        <v>595</v>
      </c>
      <c r="B35" s="86" t="s">
        <v>584</v>
      </c>
      <c r="C35" s="87" t="s">
        <v>141</v>
      </c>
      <c r="D35" s="87" t="s">
        <v>590</v>
      </c>
      <c r="E35" s="58" t="s">
        <v>397</v>
      </c>
      <c r="F35" s="58" t="s">
        <v>394</v>
      </c>
      <c r="G35" s="58" t="s">
        <v>574</v>
      </c>
      <c r="H35" s="54">
        <v>3.14</v>
      </c>
      <c r="I35" s="54">
        <v>1.2</v>
      </c>
      <c r="J35" s="54">
        <v>1.1499999999999999</v>
      </c>
      <c r="K35" s="54">
        <v>1</v>
      </c>
      <c r="L35" s="54">
        <v>1.1499999999999999</v>
      </c>
      <c r="M35" s="54">
        <v>1</v>
      </c>
      <c r="N35" s="54">
        <v>1</v>
      </c>
      <c r="O35" s="54">
        <v>1.1499999999999999</v>
      </c>
      <c r="P35" s="82">
        <f t="shared" si="0"/>
        <v>5.7306569999999981</v>
      </c>
      <c r="Q35" s="36" t="s">
        <v>115</v>
      </c>
      <c r="R35" s="182" t="s">
        <v>599</v>
      </c>
    </row>
    <row r="36" spans="1:18" ht="30">
      <c r="A36" s="85">
        <v>596</v>
      </c>
      <c r="B36" s="86" t="s">
        <v>584</v>
      </c>
      <c r="C36" s="87" t="s">
        <v>142</v>
      </c>
      <c r="D36" s="87" t="s">
        <v>590</v>
      </c>
      <c r="E36" s="58" t="s">
        <v>397</v>
      </c>
      <c r="F36" s="58" t="s">
        <v>394</v>
      </c>
      <c r="G36" s="58" t="s">
        <v>574</v>
      </c>
      <c r="H36" s="54">
        <v>3.14</v>
      </c>
      <c r="I36" s="54">
        <v>1.2</v>
      </c>
      <c r="J36" s="54">
        <v>1.1499999999999999</v>
      </c>
      <c r="K36" s="54">
        <v>1</v>
      </c>
      <c r="L36" s="54">
        <v>1.1499999999999999</v>
      </c>
      <c r="M36" s="54">
        <v>1</v>
      </c>
      <c r="N36" s="54">
        <v>1</v>
      </c>
      <c r="O36" s="54">
        <v>1.1499999999999999</v>
      </c>
      <c r="P36" s="82">
        <f t="shared" si="0"/>
        <v>5.7306569999999981</v>
      </c>
      <c r="Q36" s="36" t="s">
        <v>115</v>
      </c>
      <c r="R36" s="182" t="s">
        <v>599</v>
      </c>
    </row>
    <row r="37" spans="1:18" ht="30">
      <c r="A37" s="85">
        <v>597</v>
      </c>
      <c r="B37" s="86" t="s">
        <v>584</v>
      </c>
      <c r="C37" s="87" t="s">
        <v>143</v>
      </c>
      <c r="D37" s="87" t="s">
        <v>591</v>
      </c>
      <c r="E37" s="58" t="s">
        <v>397</v>
      </c>
      <c r="F37" s="58" t="s">
        <v>394</v>
      </c>
      <c r="G37" s="58" t="s">
        <v>574</v>
      </c>
      <c r="H37" s="54">
        <v>3.14</v>
      </c>
      <c r="I37" s="54">
        <v>1.2</v>
      </c>
      <c r="J37" s="54">
        <v>1.1499999999999999</v>
      </c>
      <c r="K37" s="54">
        <v>1</v>
      </c>
      <c r="L37" s="54">
        <v>1.1499999999999999</v>
      </c>
      <c r="M37" s="54">
        <v>1</v>
      </c>
      <c r="N37" s="54">
        <v>1</v>
      </c>
      <c r="O37" s="54">
        <v>1.1499999999999999</v>
      </c>
      <c r="P37" s="82">
        <f t="shared" si="0"/>
        <v>5.7306569999999981</v>
      </c>
      <c r="Q37" s="36" t="s">
        <v>115</v>
      </c>
      <c r="R37" s="182" t="s">
        <v>599</v>
      </c>
    </row>
    <row r="38" spans="1:18" ht="30">
      <c r="A38" s="85">
        <v>598</v>
      </c>
      <c r="B38" s="86" t="s">
        <v>584</v>
      </c>
      <c r="C38" s="87" t="s">
        <v>144</v>
      </c>
      <c r="D38" s="87" t="s">
        <v>591</v>
      </c>
      <c r="E38" s="58" t="s">
        <v>397</v>
      </c>
      <c r="F38" s="58" t="s">
        <v>394</v>
      </c>
      <c r="G38" s="58" t="s">
        <v>574</v>
      </c>
      <c r="H38" s="54">
        <v>3.14</v>
      </c>
      <c r="I38" s="54">
        <v>1.2</v>
      </c>
      <c r="J38" s="54">
        <v>1.1499999999999999</v>
      </c>
      <c r="K38" s="54">
        <v>1</v>
      </c>
      <c r="L38" s="54">
        <v>1.1499999999999999</v>
      </c>
      <c r="M38" s="54">
        <v>1</v>
      </c>
      <c r="N38" s="54">
        <v>1</v>
      </c>
      <c r="O38" s="54">
        <v>1.1499999999999999</v>
      </c>
      <c r="P38" s="82">
        <f t="shared" si="0"/>
        <v>5.7306569999999981</v>
      </c>
      <c r="Q38" s="36" t="s">
        <v>115</v>
      </c>
      <c r="R38" s="182" t="s">
        <v>599</v>
      </c>
    </row>
    <row r="39" spans="1:18" ht="30">
      <c r="A39" s="85">
        <v>599</v>
      </c>
      <c r="B39" s="86" t="s">
        <v>584</v>
      </c>
      <c r="C39" s="87" t="s">
        <v>145</v>
      </c>
      <c r="D39" s="87" t="s">
        <v>591</v>
      </c>
      <c r="E39" s="58" t="s">
        <v>397</v>
      </c>
      <c r="F39" s="58" t="s">
        <v>394</v>
      </c>
      <c r="G39" s="58" t="s">
        <v>574</v>
      </c>
      <c r="H39" s="54">
        <v>3.14</v>
      </c>
      <c r="I39" s="54">
        <v>1.2</v>
      </c>
      <c r="J39" s="54">
        <v>1.1499999999999999</v>
      </c>
      <c r="K39" s="54">
        <v>1</v>
      </c>
      <c r="L39" s="54">
        <v>1.1499999999999999</v>
      </c>
      <c r="M39" s="54">
        <v>1</v>
      </c>
      <c r="N39" s="54">
        <v>1</v>
      </c>
      <c r="O39" s="54">
        <v>1.1499999999999999</v>
      </c>
      <c r="P39" s="82">
        <f t="shared" si="0"/>
        <v>5.7306569999999981</v>
      </c>
      <c r="Q39" s="36" t="s">
        <v>115</v>
      </c>
      <c r="R39" s="182" t="s">
        <v>599</v>
      </c>
    </row>
    <row r="40" spans="1:18" ht="30">
      <c r="A40" s="85">
        <v>600</v>
      </c>
      <c r="B40" s="86" t="s">
        <v>584</v>
      </c>
      <c r="C40" s="87" t="s">
        <v>146</v>
      </c>
      <c r="D40" s="87" t="s">
        <v>591</v>
      </c>
      <c r="E40" s="58" t="s">
        <v>397</v>
      </c>
      <c r="F40" s="58" t="s">
        <v>394</v>
      </c>
      <c r="G40" s="58" t="s">
        <v>574</v>
      </c>
      <c r="H40" s="54">
        <v>3.14</v>
      </c>
      <c r="I40" s="54">
        <v>1.2</v>
      </c>
      <c r="J40" s="54">
        <v>1.1499999999999999</v>
      </c>
      <c r="K40" s="54">
        <v>1</v>
      </c>
      <c r="L40" s="54">
        <v>1.1499999999999999</v>
      </c>
      <c r="M40" s="54">
        <v>1</v>
      </c>
      <c r="N40" s="54">
        <v>1</v>
      </c>
      <c r="O40" s="54">
        <v>1.1499999999999999</v>
      </c>
      <c r="P40" s="82">
        <f t="shared" si="0"/>
        <v>5.7306569999999981</v>
      </c>
      <c r="Q40" s="36" t="s">
        <v>115</v>
      </c>
      <c r="R40" s="182" t="s">
        <v>599</v>
      </c>
    </row>
    <row r="41" spans="1:18" ht="30">
      <c r="A41" s="85">
        <v>601</v>
      </c>
      <c r="B41" s="86" t="s">
        <v>584</v>
      </c>
      <c r="C41" s="87" t="s">
        <v>147</v>
      </c>
      <c r="D41" s="87" t="s">
        <v>589</v>
      </c>
      <c r="E41" s="58" t="s">
        <v>397</v>
      </c>
      <c r="F41" s="58" t="s">
        <v>394</v>
      </c>
      <c r="G41" s="58" t="s">
        <v>574</v>
      </c>
      <c r="H41" s="54">
        <v>3.14</v>
      </c>
      <c r="I41" s="54">
        <v>1.2</v>
      </c>
      <c r="J41" s="54">
        <v>1.1499999999999999</v>
      </c>
      <c r="K41" s="54">
        <v>1</v>
      </c>
      <c r="L41" s="54">
        <v>1.1499999999999999</v>
      </c>
      <c r="M41" s="54">
        <v>1</v>
      </c>
      <c r="N41" s="54">
        <v>1</v>
      </c>
      <c r="O41" s="54">
        <v>1.1499999999999999</v>
      </c>
      <c r="P41" s="82">
        <f t="shared" si="0"/>
        <v>5.7306569999999981</v>
      </c>
      <c r="Q41" s="36" t="s">
        <v>115</v>
      </c>
      <c r="R41" s="182" t="s">
        <v>600</v>
      </c>
    </row>
    <row r="42" spans="1:18" ht="30">
      <c r="A42" s="85">
        <v>602</v>
      </c>
      <c r="B42" s="86" t="s">
        <v>584</v>
      </c>
      <c r="C42" s="87" t="s">
        <v>148</v>
      </c>
      <c r="D42" s="87" t="s">
        <v>589</v>
      </c>
      <c r="E42" s="58" t="s">
        <v>397</v>
      </c>
      <c r="F42" s="58" t="s">
        <v>394</v>
      </c>
      <c r="G42" s="58" t="s">
        <v>574</v>
      </c>
      <c r="H42" s="54">
        <v>3.14</v>
      </c>
      <c r="I42" s="54">
        <v>1.2</v>
      </c>
      <c r="J42" s="54">
        <v>1.1499999999999999</v>
      </c>
      <c r="K42" s="54">
        <v>1</v>
      </c>
      <c r="L42" s="54">
        <v>1.1499999999999999</v>
      </c>
      <c r="M42" s="54">
        <v>1</v>
      </c>
      <c r="N42" s="54">
        <v>1</v>
      </c>
      <c r="O42" s="54">
        <v>1.1499999999999999</v>
      </c>
      <c r="P42" s="82">
        <f t="shared" si="0"/>
        <v>5.7306569999999981</v>
      </c>
      <c r="Q42" s="36" t="s">
        <v>115</v>
      </c>
      <c r="R42" s="182" t="s">
        <v>600</v>
      </c>
    </row>
    <row r="43" spans="1:18" ht="30">
      <c r="A43" s="85">
        <v>603</v>
      </c>
      <c r="B43" s="86" t="s">
        <v>584</v>
      </c>
      <c r="C43" s="87" t="s">
        <v>149</v>
      </c>
      <c r="D43" s="87" t="s">
        <v>590</v>
      </c>
      <c r="E43" s="58" t="s">
        <v>397</v>
      </c>
      <c r="F43" s="58" t="s">
        <v>394</v>
      </c>
      <c r="G43" s="58" t="s">
        <v>574</v>
      </c>
      <c r="H43" s="54">
        <v>3.14</v>
      </c>
      <c r="I43" s="54">
        <v>1.2</v>
      </c>
      <c r="J43" s="54">
        <v>1.1499999999999999</v>
      </c>
      <c r="K43" s="54">
        <v>1</v>
      </c>
      <c r="L43" s="54">
        <v>1.1499999999999999</v>
      </c>
      <c r="M43" s="54">
        <v>1</v>
      </c>
      <c r="N43" s="54">
        <v>1</v>
      </c>
      <c r="O43" s="54">
        <v>1.1499999999999999</v>
      </c>
      <c r="P43" s="82">
        <f t="shared" si="0"/>
        <v>5.7306569999999981</v>
      </c>
      <c r="Q43" s="36" t="s">
        <v>115</v>
      </c>
      <c r="R43" s="182" t="s">
        <v>600</v>
      </c>
    </row>
    <row r="44" spans="1:18" ht="30">
      <c r="A44" s="85">
        <v>604</v>
      </c>
      <c r="B44" s="86" t="s">
        <v>584</v>
      </c>
      <c r="C44" s="87" t="s">
        <v>150</v>
      </c>
      <c r="D44" s="87" t="s">
        <v>590</v>
      </c>
      <c r="E44" s="58" t="s">
        <v>397</v>
      </c>
      <c r="F44" s="58" t="s">
        <v>394</v>
      </c>
      <c r="G44" s="58" t="s">
        <v>574</v>
      </c>
      <c r="H44" s="54">
        <v>3.14</v>
      </c>
      <c r="I44" s="54">
        <v>1.2</v>
      </c>
      <c r="J44" s="54">
        <v>1.1499999999999999</v>
      </c>
      <c r="K44" s="54">
        <v>1</v>
      </c>
      <c r="L44" s="54">
        <v>1.1499999999999999</v>
      </c>
      <c r="M44" s="54">
        <v>1</v>
      </c>
      <c r="N44" s="54">
        <v>1</v>
      </c>
      <c r="O44" s="54">
        <v>1.1499999999999999</v>
      </c>
      <c r="P44" s="82">
        <f t="shared" si="0"/>
        <v>5.7306569999999981</v>
      </c>
      <c r="Q44" s="36" t="s">
        <v>115</v>
      </c>
      <c r="R44" s="182" t="s">
        <v>600</v>
      </c>
    </row>
    <row r="45" spans="1:18" ht="30">
      <c r="A45" s="85">
        <v>605</v>
      </c>
      <c r="B45" s="86" t="s">
        <v>584</v>
      </c>
      <c r="C45" s="87" t="s">
        <v>151</v>
      </c>
      <c r="D45" s="87" t="s">
        <v>590</v>
      </c>
      <c r="E45" s="58" t="s">
        <v>397</v>
      </c>
      <c r="F45" s="58" t="s">
        <v>394</v>
      </c>
      <c r="G45" s="58" t="s">
        <v>574</v>
      </c>
      <c r="H45" s="54">
        <v>3.14</v>
      </c>
      <c r="I45" s="54">
        <v>1.2</v>
      </c>
      <c r="J45" s="54">
        <v>1.1499999999999999</v>
      </c>
      <c r="K45" s="54">
        <v>1</v>
      </c>
      <c r="L45" s="54">
        <v>1.1499999999999999</v>
      </c>
      <c r="M45" s="54">
        <v>1</v>
      </c>
      <c r="N45" s="54">
        <v>1</v>
      </c>
      <c r="O45" s="54">
        <v>1.1499999999999999</v>
      </c>
      <c r="P45" s="82">
        <f t="shared" si="0"/>
        <v>5.7306569999999981</v>
      </c>
      <c r="Q45" s="36" t="s">
        <v>115</v>
      </c>
      <c r="R45" s="182" t="s">
        <v>600</v>
      </c>
    </row>
    <row r="46" spans="1:18" ht="30">
      <c r="A46" s="85">
        <v>606</v>
      </c>
      <c r="B46" s="86" t="s">
        <v>584</v>
      </c>
      <c r="C46" s="87" t="s">
        <v>152</v>
      </c>
      <c r="D46" s="87" t="s">
        <v>590</v>
      </c>
      <c r="E46" s="58" t="s">
        <v>397</v>
      </c>
      <c r="F46" s="58" t="s">
        <v>394</v>
      </c>
      <c r="G46" s="58" t="s">
        <v>574</v>
      </c>
      <c r="H46" s="54">
        <v>3.14</v>
      </c>
      <c r="I46" s="54">
        <v>1.2</v>
      </c>
      <c r="J46" s="54">
        <v>1.1499999999999999</v>
      </c>
      <c r="K46" s="54">
        <v>1</v>
      </c>
      <c r="L46" s="54">
        <v>1.1499999999999999</v>
      </c>
      <c r="M46" s="54">
        <v>1</v>
      </c>
      <c r="N46" s="54">
        <v>1</v>
      </c>
      <c r="O46" s="54">
        <v>1.1499999999999999</v>
      </c>
      <c r="P46" s="82">
        <f t="shared" si="0"/>
        <v>5.7306569999999981</v>
      </c>
      <c r="Q46" s="36" t="s">
        <v>115</v>
      </c>
      <c r="R46" s="182" t="s">
        <v>600</v>
      </c>
    </row>
    <row r="47" spans="1:18" ht="30">
      <c r="A47" s="85">
        <v>607</v>
      </c>
      <c r="B47" s="86" t="s">
        <v>584</v>
      </c>
      <c r="C47" s="87" t="s">
        <v>153</v>
      </c>
      <c r="D47" s="87" t="s">
        <v>590</v>
      </c>
      <c r="E47" s="58" t="s">
        <v>397</v>
      </c>
      <c r="F47" s="58" t="s">
        <v>394</v>
      </c>
      <c r="G47" s="58" t="s">
        <v>574</v>
      </c>
      <c r="H47" s="54">
        <v>3.14</v>
      </c>
      <c r="I47" s="54">
        <v>1.2</v>
      </c>
      <c r="J47" s="54">
        <v>1.1499999999999999</v>
      </c>
      <c r="K47" s="54">
        <v>1</v>
      </c>
      <c r="L47" s="54">
        <v>1.1499999999999999</v>
      </c>
      <c r="M47" s="54">
        <v>1</v>
      </c>
      <c r="N47" s="54">
        <v>1</v>
      </c>
      <c r="O47" s="54">
        <v>1.1499999999999999</v>
      </c>
      <c r="P47" s="82">
        <f t="shared" si="0"/>
        <v>5.7306569999999981</v>
      </c>
      <c r="Q47" s="36" t="s">
        <v>115</v>
      </c>
      <c r="R47" s="182" t="s">
        <v>600</v>
      </c>
    </row>
    <row r="48" spans="1:18" ht="30">
      <c r="A48" s="85">
        <v>608</v>
      </c>
      <c r="B48" s="86" t="s">
        <v>584</v>
      </c>
      <c r="C48" s="87" t="s">
        <v>154</v>
      </c>
      <c r="D48" s="87" t="s">
        <v>590</v>
      </c>
      <c r="E48" s="58" t="s">
        <v>397</v>
      </c>
      <c r="F48" s="58" t="s">
        <v>394</v>
      </c>
      <c r="G48" s="58" t="s">
        <v>574</v>
      </c>
      <c r="H48" s="54">
        <v>3.14</v>
      </c>
      <c r="I48" s="54">
        <v>1.2</v>
      </c>
      <c r="J48" s="54">
        <v>1.1499999999999999</v>
      </c>
      <c r="K48" s="54">
        <v>1</v>
      </c>
      <c r="L48" s="54">
        <v>1.1499999999999999</v>
      </c>
      <c r="M48" s="54">
        <v>1</v>
      </c>
      <c r="N48" s="54">
        <v>1</v>
      </c>
      <c r="O48" s="54">
        <v>1.1499999999999999</v>
      </c>
      <c r="P48" s="82">
        <f t="shared" si="0"/>
        <v>5.7306569999999981</v>
      </c>
      <c r="Q48" s="36" t="s">
        <v>115</v>
      </c>
      <c r="R48" s="182" t="s">
        <v>600</v>
      </c>
    </row>
    <row r="49" spans="1:18" ht="30">
      <c r="A49" s="85">
        <v>609</v>
      </c>
      <c r="B49" s="86" t="s">
        <v>584</v>
      </c>
      <c r="C49" s="87" t="s">
        <v>155</v>
      </c>
      <c r="D49" s="87" t="s">
        <v>590</v>
      </c>
      <c r="E49" s="58" t="s">
        <v>397</v>
      </c>
      <c r="F49" s="58" t="s">
        <v>394</v>
      </c>
      <c r="G49" s="58" t="s">
        <v>574</v>
      </c>
      <c r="H49" s="54">
        <v>3.14</v>
      </c>
      <c r="I49" s="54">
        <v>1.2</v>
      </c>
      <c r="J49" s="54">
        <v>1.1499999999999999</v>
      </c>
      <c r="K49" s="54">
        <v>1</v>
      </c>
      <c r="L49" s="54">
        <v>1.1499999999999999</v>
      </c>
      <c r="M49" s="54">
        <v>1</v>
      </c>
      <c r="N49" s="54">
        <v>1</v>
      </c>
      <c r="O49" s="54">
        <v>1.1499999999999999</v>
      </c>
      <c r="P49" s="82">
        <f t="shared" si="0"/>
        <v>5.7306569999999981</v>
      </c>
      <c r="Q49" s="36" t="s">
        <v>115</v>
      </c>
      <c r="R49" s="182" t="s">
        <v>600</v>
      </c>
    </row>
    <row r="50" spans="1:18" ht="30">
      <c r="A50" s="85">
        <v>610</v>
      </c>
      <c r="B50" s="86" t="s">
        <v>584</v>
      </c>
      <c r="C50" s="87" t="s">
        <v>156</v>
      </c>
      <c r="D50" s="87" t="s">
        <v>590</v>
      </c>
      <c r="E50" s="58" t="s">
        <v>397</v>
      </c>
      <c r="F50" s="58" t="s">
        <v>394</v>
      </c>
      <c r="G50" s="58" t="s">
        <v>574</v>
      </c>
      <c r="H50" s="54">
        <v>3.14</v>
      </c>
      <c r="I50" s="54">
        <v>1.2</v>
      </c>
      <c r="J50" s="54">
        <v>1.1499999999999999</v>
      </c>
      <c r="K50" s="54">
        <v>1</v>
      </c>
      <c r="L50" s="54">
        <v>1.1499999999999999</v>
      </c>
      <c r="M50" s="54">
        <v>1</v>
      </c>
      <c r="N50" s="54">
        <v>1</v>
      </c>
      <c r="O50" s="54">
        <v>1.1499999999999999</v>
      </c>
      <c r="P50" s="82">
        <f t="shared" si="0"/>
        <v>5.7306569999999981</v>
      </c>
      <c r="Q50" s="36" t="s">
        <v>115</v>
      </c>
      <c r="R50" s="182" t="s">
        <v>600</v>
      </c>
    </row>
    <row r="51" spans="1:18" ht="30">
      <c r="A51" s="85">
        <v>611</v>
      </c>
      <c r="B51" s="86" t="s">
        <v>584</v>
      </c>
      <c r="C51" s="87" t="s">
        <v>157</v>
      </c>
      <c r="D51" s="87" t="s">
        <v>590</v>
      </c>
      <c r="E51" s="58" t="s">
        <v>397</v>
      </c>
      <c r="F51" s="58" t="s">
        <v>394</v>
      </c>
      <c r="G51" s="58" t="s">
        <v>574</v>
      </c>
      <c r="H51" s="54">
        <v>3.14</v>
      </c>
      <c r="I51" s="54">
        <v>1.2</v>
      </c>
      <c r="J51" s="54">
        <v>1.1499999999999999</v>
      </c>
      <c r="K51" s="54">
        <v>1</v>
      </c>
      <c r="L51" s="54">
        <v>1.1499999999999999</v>
      </c>
      <c r="M51" s="54">
        <v>1</v>
      </c>
      <c r="N51" s="54">
        <v>1</v>
      </c>
      <c r="O51" s="54">
        <v>1.1499999999999999</v>
      </c>
      <c r="P51" s="82">
        <f t="shared" si="0"/>
        <v>5.7306569999999981</v>
      </c>
      <c r="Q51" s="36" t="s">
        <v>115</v>
      </c>
      <c r="R51" s="182" t="s">
        <v>600</v>
      </c>
    </row>
    <row r="52" spans="1:18" ht="30">
      <c r="A52" s="85">
        <v>612</v>
      </c>
      <c r="B52" s="86" t="s">
        <v>584</v>
      </c>
      <c r="C52" s="87" t="s">
        <v>158</v>
      </c>
      <c r="D52" s="87" t="s">
        <v>591</v>
      </c>
      <c r="E52" s="58" t="s">
        <v>397</v>
      </c>
      <c r="F52" s="58" t="s">
        <v>394</v>
      </c>
      <c r="G52" s="58" t="s">
        <v>574</v>
      </c>
      <c r="H52" s="54">
        <v>3.14</v>
      </c>
      <c r="I52" s="54">
        <v>1.2</v>
      </c>
      <c r="J52" s="54">
        <v>1.1499999999999999</v>
      </c>
      <c r="K52" s="54">
        <v>1</v>
      </c>
      <c r="L52" s="54">
        <v>1.1499999999999999</v>
      </c>
      <c r="M52" s="54">
        <v>1</v>
      </c>
      <c r="N52" s="54">
        <v>1</v>
      </c>
      <c r="O52" s="54">
        <v>1.1499999999999999</v>
      </c>
      <c r="P52" s="82">
        <f t="shared" si="0"/>
        <v>5.7306569999999981</v>
      </c>
      <c r="Q52" s="36" t="s">
        <v>115</v>
      </c>
      <c r="R52" s="182" t="s">
        <v>600</v>
      </c>
    </row>
    <row r="53" spans="1:18" ht="30">
      <c r="A53" s="85">
        <v>613</v>
      </c>
      <c r="B53" s="86" t="s">
        <v>584</v>
      </c>
      <c r="C53" s="87" t="s">
        <v>159</v>
      </c>
      <c r="D53" s="87" t="s">
        <v>591</v>
      </c>
      <c r="E53" s="58" t="s">
        <v>397</v>
      </c>
      <c r="F53" s="58" t="s">
        <v>394</v>
      </c>
      <c r="G53" s="58" t="s">
        <v>574</v>
      </c>
      <c r="H53" s="54">
        <v>3.14</v>
      </c>
      <c r="I53" s="54">
        <v>1.2</v>
      </c>
      <c r="J53" s="54">
        <v>1.1499999999999999</v>
      </c>
      <c r="K53" s="54">
        <v>1</v>
      </c>
      <c r="L53" s="54">
        <v>1.1499999999999999</v>
      </c>
      <c r="M53" s="54">
        <v>1</v>
      </c>
      <c r="N53" s="54">
        <v>1</v>
      </c>
      <c r="O53" s="54">
        <v>1.1499999999999999</v>
      </c>
      <c r="P53" s="82">
        <f t="shared" si="0"/>
        <v>5.7306569999999981</v>
      </c>
      <c r="Q53" s="36" t="s">
        <v>115</v>
      </c>
      <c r="R53" s="182" t="s">
        <v>600</v>
      </c>
    </row>
    <row r="54" spans="1:18" ht="30">
      <c r="A54" s="85">
        <v>614</v>
      </c>
      <c r="B54" s="86" t="s">
        <v>584</v>
      </c>
      <c r="C54" s="87" t="s">
        <v>160</v>
      </c>
      <c r="D54" s="87" t="s">
        <v>591</v>
      </c>
      <c r="E54" s="58" t="s">
        <v>397</v>
      </c>
      <c r="F54" s="58" t="s">
        <v>394</v>
      </c>
      <c r="G54" s="58" t="s">
        <v>574</v>
      </c>
      <c r="H54" s="54">
        <v>3.14</v>
      </c>
      <c r="I54" s="54">
        <v>1.2</v>
      </c>
      <c r="J54" s="54">
        <v>1.1499999999999999</v>
      </c>
      <c r="K54" s="54">
        <v>1</v>
      </c>
      <c r="L54" s="54">
        <v>1.1499999999999999</v>
      </c>
      <c r="M54" s="54">
        <v>1</v>
      </c>
      <c r="N54" s="54">
        <v>1</v>
      </c>
      <c r="O54" s="54">
        <v>1.1499999999999999</v>
      </c>
      <c r="P54" s="82">
        <f t="shared" si="0"/>
        <v>5.7306569999999981</v>
      </c>
      <c r="Q54" s="36" t="s">
        <v>115</v>
      </c>
      <c r="R54" s="182" t="s">
        <v>600</v>
      </c>
    </row>
    <row r="55" spans="1:18" ht="30">
      <c r="A55" s="85">
        <v>615</v>
      </c>
      <c r="B55" s="86" t="s">
        <v>584</v>
      </c>
      <c r="C55" s="87" t="s">
        <v>161</v>
      </c>
      <c r="D55" s="87" t="s">
        <v>591</v>
      </c>
      <c r="E55" s="58" t="s">
        <v>397</v>
      </c>
      <c r="F55" s="58" t="s">
        <v>394</v>
      </c>
      <c r="G55" s="58" t="s">
        <v>574</v>
      </c>
      <c r="H55" s="54">
        <v>3.14</v>
      </c>
      <c r="I55" s="54">
        <v>1.2</v>
      </c>
      <c r="J55" s="54">
        <v>1.1499999999999999</v>
      </c>
      <c r="K55" s="54">
        <v>1</v>
      </c>
      <c r="L55" s="54">
        <v>1.1499999999999999</v>
      </c>
      <c r="M55" s="54">
        <v>1</v>
      </c>
      <c r="N55" s="54">
        <v>1</v>
      </c>
      <c r="O55" s="54">
        <v>1.1499999999999999</v>
      </c>
      <c r="P55" s="82">
        <f t="shared" si="0"/>
        <v>5.7306569999999981</v>
      </c>
      <c r="Q55" s="36" t="s">
        <v>115</v>
      </c>
      <c r="R55" s="182" t="s">
        <v>600</v>
      </c>
    </row>
    <row r="56" spans="1:18" ht="30">
      <c r="A56" s="85">
        <v>616</v>
      </c>
      <c r="B56" s="86" t="s">
        <v>584</v>
      </c>
      <c r="C56" s="87" t="s">
        <v>162</v>
      </c>
      <c r="D56" s="87" t="s">
        <v>589</v>
      </c>
      <c r="E56" s="58" t="s">
        <v>397</v>
      </c>
      <c r="F56" s="58" t="s">
        <v>394</v>
      </c>
      <c r="G56" s="58" t="s">
        <v>574</v>
      </c>
      <c r="H56" s="54">
        <v>3.14</v>
      </c>
      <c r="I56" s="54">
        <v>1.2</v>
      </c>
      <c r="J56" s="54">
        <v>1.1499999999999999</v>
      </c>
      <c r="K56" s="54">
        <v>1</v>
      </c>
      <c r="L56" s="54">
        <v>1.1499999999999999</v>
      </c>
      <c r="M56" s="54">
        <v>1</v>
      </c>
      <c r="N56" s="54">
        <v>1</v>
      </c>
      <c r="O56" s="54">
        <v>1.1499999999999999</v>
      </c>
      <c r="P56" s="82">
        <f t="shared" si="0"/>
        <v>5.7306569999999981</v>
      </c>
      <c r="Q56" s="36" t="s">
        <v>115</v>
      </c>
      <c r="R56" s="182" t="s">
        <v>601</v>
      </c>
    </row>
    <row r="57" spans="1:18" ht="30">
      <c r="A57" s="85">
        <v>617</v>
      </c>
      <c r="B57" s="86" t="s">
        <v>584</v>
      </c>
      <c r="C57" s="87" t="s">
        <v>163</v>
      </c>
      <c r="D57" s="87" t="s">
        <v>589</v>
      </c>
      <c r="E57" s="58" t="s">
        <v>397</v>
      </c>
      <c r="F57" s="58" t="s">
        <v>394</v>
      </c>
      <c r="G57" s="58" t="s">
        <v>574</v>
      </c>
      <c r="H57" s="54">
        <v>3.14</v>
      </c>
      <c r="I57" s="54">
        <v>1.2</v>
      </c>
      <c r="J57" s="54">
        <v>1.1499999999999999</v>
      </c>
      <c r="K57" s="54">
        <v>1</v>
      </c>
      <c r="L57" s="54">
        <v>1.1499999999999999</v>
      </c>
      <c r="M57" s="54">
        <v>1</v>
      </c>
      <c r="N57" s="54">
        <v>1</v>
      </c>
      <c r="O57" s="54">
        <v>1.1499999999999999</v>
      </c>
      <c r="P57" s="82">
        <f t="shared" si="0"/>
        <v>5.7306569999999981</v>
      </c>
      <c r="Q57" s="36" t="s">
        <v>115</v>
      </c>
      <c r="R57" s="182" t="s">
        <v>601</v>
      </c>
    </row>
    <row r="58" spans="1:18" ht="30">
      <c r="A58" s="85">
        <v>618</v>
      </c>
      <c r="B58" s="86" t="s">
        <v>584</v>
      </c>
      <c r="C58" s="87" t="s">
        <v>164</v>
      </c>
      <c r="D58" s="87" t="s">
        <v>590</v>
      </c>
      <c r="E58" s="58" t="s">
        <v>397</v>
      </c>
      <c r="F58" s="58" t="s">
        <v>394</v>
      </c>
      <c r="G58" s="58" t="s">
        <v>574</v>
      </c>
      <c r="H58" s="54">
        <v>3.14</v>
      </c>
      <c r="I58" s="54">
        <v>1.2</v>
      </c>
      <c r="J58" s="54">
        <v>1.1499999999999999</v>
      </c>
      <c r="K58" s="54">
        <v>1</v>
      </c>
      <c r="L58" s="54">
        <v>1.1499999999999999</v>
      </c>
      <c r="M58" s="54">
        <v>1</v>
      </c>
      <c r="N58" s="54">
        <v>1</v>
      </c>
      <c r="O58" s="54">
        <v>1.1499999999999999</v>
      </c>
      <c r="P58" s="82">
        <f t="shared" si="0"/>
        <v>5.7306569999999981</v>
      </c>
      <c r="Q58" s="36" t="s">
        <v>115</v>
      </c>
      <c r="R58" s="182" t="s">
        <v>601</v>
      </c>
    </row>
    <row r="59" spans="1:18" ht="30">
      <c r="A59" s="85">
        <v>619</v>
      </c>
      <c r="B59" s="86" t="s">
        <v>584</v>
      </c>
      <c r="C59" s="87" t="s">
        <v>165</v>
      </c>
      <c r="D59" s="87" t="s">
        <v>590</v>
      </c>
      <c r="E59" s="58" t="s">
        <v>397</v>
      </c>
      <c r="F59" s="58" t="s">
        <v>394</v>
      </c>
      <c r="G59" s="58" t="s">
        <v>574</v>
      </c>
      <c r="H59" s="54">
        <v>3.14</v>
      </c>
      <c r="I59" s="54">
        <v>1.2</v>
      </c>
      <c r="J59" s="54">
        <v>1.1499999999999999</v>
      </c>
      <c r="K59" s="54">
        <v>1</v>
      </c>
      <c r="L59" s="54">
        <v>1.1499999999999999</v>
      </c>
      <c r="M59" s="54">
        <v>1</v>
      </c>
      <c r="N59" s="54">
        <v>1</v>
      </c>
      <c r="O59" s="54">
        <v>1.1499999999999999</v>
      </c>
      <c r="P59" s="82">
        <f t="shared" si="0"/>
        <v>5.7306569999999981</v>
      </c>
      <c r="Q59" s="36" t="s">
        <v>115</v>
      </c>
      <c r="R59" s="182" t="s">
        <v>601</v>
      </c>
    </row>
    <row r="60" spans="1:18" ht="30">
      <c r="A60" s="85">
        <v>620</v>
      </c>
      <c r="B60" s="86" t="s">
        <v>584</v>
      </c>
      <c r="C60" s="87" t="s">
        <v>166</v>
      </c>
      <c r="D60" s="87" t="s">
        <v>590</v>
      </c>
      <c r="E60" s="58" t="s">
        <v>397</v>
      </c>
      <c r="F60" s="58" t="s">
        <v>394</v>
      </c>
      <c r="G60" s="58" t="s">
        <v>574</v>
      </c>
      <c r="H60" s="54">
        <v>3.14</v>
      </c>
      <c r="I60" s="54">
        <v>1.2</v>
      </c>
      <c r="J60" s="54">
        <v>1.1499999999999999</v>
      </c>
      <c r="K60" s="54">
        <v>1</v>
      </c>
      <c r="L60" s="54">
        <v>1.1499999999999999</v>
      </c>
      <c r="M60" s="54">
        <v>1</v>
      </c>
      <c r="N60" s="54">
        <v>1</v>
      </c>
      <c r="O60" s="54">
        <v>1.1499999999999999</v>
      </c>
      <c r="P60" s="82">
        <f t="shared" si="0"/>
        <v>5.7306569999999981</v>
      </c>
      <c r="Q60" s="36" t="s">
        <v>115</v>
      </c>
      <c r="R60" s="182" t="s">
        <v>601</v>
      </c>
    </row>
    <row r="61" spans="1:18" ht="30">
      <c r="A61" s="85">
        <v>621</v>
      </c>
      <c r="B61" s="86" t="s">
        <v>584</v>
      </c>
      <c r="C61" s="87" t="s">
        <v>167</v>
      </c>
      <c r="D61" s="87" t="s">
        <v>590</v>
      </c>
      <c r="E61" s="58" t="s">
        <v>397</v>
      </c>
      <c r="F61" s="58" t="s">
        <v>394</v>
      </c>
      <c r="G61" s="58" t="s">
        <v>574</v>
      </c>
      <c r="H61" s="54">
        <v>3.14</v>
      </c>
      <c r="I61" s="54">
        <v>1.2</v>
      </c>
      <c r="J61" s="54">
        <v>1.1499999999999999</v>
      </c>
      <c r="K61" s="54">
        <v>1</v>
      </c>
      <c r="L61" s="54">
        <v>1.1499999999999999</v>
      </c>
      <c r="M61" s="54">
        <v>1</v>
      </c>
      <c r="N61" s="54">
        <v>1</v>
      </c>
      <c r="O61" s="54">
        <v>1.1499999999999999</v>
      </c>
      <c r="P61" s="82">
        <f t="shared" si="0"/>
        <v>5.7306569999999981</v>
      </c>
      <c r="Q61" s="36" t="s">
        <v>115</v>
      </c>
      <c r="R61" s="182" t="s">
        <v>601</v>
      </c>
    </row>
    <row r="62" spans="1:18" ht="30">
      <c r="A62" s="85">
        <v>622</v>
      </c>
      <c r="B62" s="86" t="s">
        <v>584</v>
      </c>
      <c r="C62" s="87" t="s">
        <v>168</v>
      </c>
      <c r="D62" s="87" t="s">
        <v>590</v>
      </c>
      <c r="E62" s="58" t="s">
        <v>397</v>
      </c>
      <c r="F62" s="58" t="s">
        <v>394</v>
      </c>
      <c r="G62" s="58" t="s">
        <v>574</v>
      </c>
      <c r="H62" s="54">
        <v>3.14</v>
      </c>
      <c r="I62" s="54">
        <v>1.2</v>
      </c>
      <c r="J62" s="54">
        <v>1.1499999999999999</v>
      </c>
      <c r="K62" s="54">
        <v>1</v>
      </c>
      <c r="L62" s="54">
        <v>1.1499999999999999</v>
      </c>
      <c r="M62" s="54">
        <v>1</v>
      </c>
      <c r="N62" s="54">
        <v>1</v>
      </c>
      <c r="O62" s="54">
        <v>1.1499999999999999</v>
      </c>
      <c r="P62" s="82">
        <f t="shared" si="0"/>
        <v>5.7306569999999981</v>
      </c>
      <c r="Q62" s="36" t="s">
        <v>115</v>
      </c>
      <c r="R62" s="182" t="s">
        <v>601</v>
      </c>
    </row>
    <row r="63" spans="1:18" ht="30">
      <c r="A63" s="85">
        <v>623</v>
      </c>
      <c r="B63" s="86" t="s">
        <v>584</v>
      </c>
      <c r="C63" s="87" t="s">
        <v>169</v>
      </c>
      <c r="D63" s="87" t="s">
        <v>590</v>
      </c>
      <c r="E63" s="58" t="s">
        <v>397</v>
      </c>
      <c r="F63" s="58" t="s">
        <v>394</v>
      </c>
      <c r="G63" s="58" t="s">
        <v>574</v>
      </c>
      <c r="H63" s="54">
        <v>3.14</v>
      </c>
      <c r="I63" s="54">
        <v>1.2</v>
      </c>
      <c r="J63" s="54">
        <v>1.1499999999999999</v>
      </c>
      <c r="K63" s="54">
        <v>1</v>
      </c>
      <c r="L63" s="54">
        <v>1.1499999999999999</v>
      </c>
      <c r="M63" s="54">
        <v>1</v>
      </c>
      <c r="N63" s="54">
        <v>1</v>
      </c>
      <c r="O63" s="54">
        <v>1.1499999999999999</v>
      </c>
      <c r="P63" s="82">
        <f t="shared" si="0"/>
        <v>5.7306569999999981</v>
      </c>
      <c r="Q63" s="36" t="s">
        <v>115</v>
      </c>
      <c r="R63" s="182" t="s">
        <v>601</v>
      </c>
    </row>
    <row r="64" spans="1:18" ht="30">
      <c r="A64" s="85">
        <v>624</v>
      </c>
      <c r="B64" s="86" t="s">
        <v>584</v>
      </c>
      <c r="C64" s="87" t="s">
        <v>170</v>
      </c>
      <c r="D64" s="87" t="s">
        <v>590</v>
      </c>
      <c r="E64" s="58" t="s">
        <v>397</v>
      </c>
      <c r="F64" s="58" t="s">
        <v>394</v>
      </c>
      <c r="G64" s="58" t="s">
        <v>574</v>
      </c>
      <c r="H64" s="54">
        <v>3.14</v>
      </c>
      <c r="I64" s="54">
        <v>1.2</v>
      </c>
      <c r="J64" s="54">
        <v>1.1499999999999999</v>
      </c>
      <c r="K64" s="54">
        <v>1</v>
      </c>
      <c r="L64" s="54">
        <v>1.1499999999999999</v>
      </c>
      <c r="M64" s="54">
        <v>1</v>
      </c>
      <c r="N64" s="54">
        <v>1</v>
      </c>
      <c r="O64" s="54">
        <v>1.1499999999999999</v>
      </c>
      <c r="P64" s="82">
        <f t="shared" si="0"/>
        <v>5.7306569999999981</v>
      </c>
      <c r="Q64" s="36" t="s">
        <v>115</v>
      </c>
      <c r="R64" s="182" t="s">
        <v>601</v>
      </c>
    </row>
    <row r="65" spans="1:18" ht="30">
      <c r="A65" s="85">
        <v>625</v>
      </c>
      <c r="B65" s="86" t="s">
        <v>584</v>
      </c>
      <c r="C65" s="87" t="s">
        <v>171</v>
      </c>
      <c r="D65" s="87" t="s">
        <v>590</v>
      </c>
      <c r="E65" s="58" t="s">
        <v>397</v>
      </c>
      <c r="F65" s="58" t="s">
        <v>394</v>
      </c>
      <c r="G65" s="58" t="s">
        <v>574</v>
      </c>
      <c r="H65" s="54">
        <v>3.14</v>
      </c>
      <c r="I65" s="54">
        <v>1.2</v>
      </c>
      <c r="J65" s="54">
        <v>1.1499999999999999</v>
      </c>
      <c r="K65" s="54">
        <v>1</v>
      </c>
      <c r="L65" s="54">
        <v>1.1499999999999999</v>
      </c>
      <c r="M65" s="54">
        <v>1</v>
      </c>
      <c r="N65" s="54">
        <v>1</v>
      </c>
      <c r="O65" s="54">
        <v>1.1499999999999999</v>
      </c>
      <c r="P65" s="82">
        <f t="shared" si="0"/>
        <v>5.7306569999999981</v>
      </c>
      <c r="Q65" s="36" t="s">
        <v>115</v>
      </c>
      <c r="R65" s="182" t="s">
        <v>601</v>
      </c>
    </row>
    <row r="66" spans="1:18" ht="30">
      <c r="A66" s="85">
        <v>626</v>
      </c>
      <c r="B66" s="86" t="s">
        <v>584</v>
      </c>
      <c r="C66" s="87" t="s">
        <v>172</v>
      </c>
      <c r="D66" s="87" t="s">
        <v>590</v>
      </c>
      <c r="E66" s="58" t="s">
        <v>397</v>
      </c>
      <c r="F66" s="58" t="s">
        <v>394</v>
      </c>
      <c r="G66" s="58" t="s">
        <v>574</v>
      </c>
      <c r="H66" s="54">
        <v>3.14</v>
      </c>
      <c r="I66" s="54">
        <v>1.2</v>
      </c>
      <c r="J66" s="54">
        <v>1.1499999999999999</v>
      </c>
      <c r="K66" s="54">
        <v>1</v>
      </c>
      <c r="L66" s="54">
        <v>1.1499999999999999</v>
      </c>
      <c r="M66" s="54">
        <v>1</v>
      </c>
      <c r="N66" s="54">
        <v>1</v>
      </c>
      <c r="O66" s="54">
        <v>1.1499999999999999</v>
      </c>
      <c r="P66" s="82">
        <f t="shared" si="0"/>
        <v>5.7306569999999981</v>
      </c>
      <c r="Q66" s="36" t="s">
        <v>115</v>
      </c>
      <c r="R66" s="182" t="s">
        <v>601</v>
      </c>
    </row>
    <row r="67" spans="1:18" ht="30">
      <c r="A67" s="85">
        <v>627</v>
      </c>
      <c r="B67" s="86" t="s">
        <v>584</v>
      </c>
      <c r="C67" s="87" t="s">
        <v>173</v>
      </c>
      <c r="D67" s="87" t="s">
        <v>591</v>
      </c>
      <c r="E67" s="58" t="s">
        <v>397</v>
      </c>
      <c r="F67" s="58" t="s">
        <v>394</v>
      </c>
      <c r="G67" s="58" t="s">
        <v>574</v>
      </c>
      <c r="H67" s="54">
        <v>3.14</v>
      </c>
      <c r="I67" s="54">
        <v>1.2</v>
      </c>
      <c r="J67" s="54">
        <v>1.1499999999999999</v>
      </c>
      <c r="K67" s="54">
        <v>1</v>
      </c>
      <c r="L67" s="54">
        <v>1.1499999999999999</v>
      </c>
      <c r="M67" s="54">
        <v>1</v>
      </c>
      <c r="N67" s="54">
        <v>1</v>
      </c>
      <c r="O67" s="54">
        <v>1.1499999999999999</v>
      </c>
      <c r="P67" s="82">
        <f t="shared" si="0"/>
        <v>5.7306569999999981</v>
      </c>
      <c r="Q67" s="36" t="s">
        <v>115</v>
      </c>
      <c r="R67" s="182" t="s">
        <v>601</v>
      </c>
    </row>
    <row r="68" spans="1:18" ht="30">
      <c r="A68" s="85">
        <v>628</v>
      </c>
      <c r="B68" s="86" t="s">
        <v>584</v>
      </c>
      <c r="C68" s="87" t="s">
        <v>174</v>
      </c>
      <c r="D68" s="87" t="s">
        <v>591</v>
      </c>
      <c r="E68" s="58" t="s">
        <v>397</v>
      </c>
      <c r="F68" s="58" t="s">
        <v>394</v>
      </c>
      <c r="G68" s="58" t="s">
        <v>574</v>
      </c>
      <c r="H68" s="54">
        <v>3.14</v>
      </c>
      <c r="I68" s="54">
        <v>1.2</v>
      </c>
      <c r="J68" s="54">
        <v>1.1499999999999999</v>
      </c>
      <c r="K68" s="54">
        <v>1</v>
      </c>
      <c r="L68" s="54">
        <v>1.1499999999999999</v>
      </c>
      <c r="M68" s="54">
        <v>1</v>
      </c>
      <c r="N68" s="54">
        <v>1</v>
      </c>
      <c r="O68" s="54">
        <v>1.1499999999999999</v>
      </c>
      <c r="P68" s="82">
        <f t="shared" si="0"/>
        <v>5.7306569999999981</v>
      </c>
      <c r="Q68" s="36" t="s">
        <v>115</v>
      </c>
      <c r="R68" s="182" t="s">
        <v>601</v>
      </c>
    </row>
    <row r="69" spans="1:18" ht="30">
      <c r="A69" s="85">
        <v>629</v>
      </c>
      <c r="B69" s="86" t="s">
        <v>584</v>
      </c>
      <c r="C69" s="87" t="s">
        <v>175</v>
      </c>
      <c r="D69" s="87" t="s">
        <v>591</v>
      </c>
      <c r="E69" s="58" t="s">
        <v>397</v>
      </c>
      <c r="F69" s="58" t="s">
        <v>394</v>
      </c>
      <c r="G69" s="58" t="s">
        <v>574</v>
      </c>
      <c r="H69" s="54">
        <v>3.14</v>
      </c>
      <c r="I69" s="54">
        <v>1.2</v>
      </c>
      <c r="J69" s="54">
        <v>1.1499999999999999</v>
      </c>
      <c r="K69" s="54">
        <v>1</v>
      </c>
      <c r="L69" s="54">
        <v>1.1499999999999999</v>
      </c>
      <c r="M69" s="54">
        <v>1</v>
      </c>
      <c r="N69" s="54">
        <v>1</v>
      </c>
      <c r="O69" s="54">
        <v>1.1499999999999999</v>
      </c>
      <c r="P69" s="82">
        <f t="shared" si="0"/>
        <v>5.7306569999999981</v>
      </c>
      <c r="Q69" s="36" t="s">
        <v>115</v>
      </c>
      <c r="R69" s="182" t="s">
        <v>601</v>
      </c>
    </row>
    <row r="70" spans="1:18" ht="30">
      <c r="A70" s="85">
        <v>630</v>
      </c>
      <c r="B70" s="86" t="s">
        <v>584</v>
      </c>
      <c r="C70" s="87" t="s">
        <v>176</v>
      </c>
      <c r="D70" s="87" t="s">
        <v>591</v>
      </c>
      <c r="E70" s="58" t="s">
        <v>397</v>
      </c>
      <c r="F70" s="58" t="s">
        <v>394</v>
      </c>
      <c r="G70" s="58" t="s">
        <v>574</v>
      </c>
      <c r="H70" s="54">
        <v>3.14</v>
      </c>
      <c r="I70" s="54">
        <v>1.2</v>
      </c>
      <c r="J70" s="54">
        <v>1.1499999999999999</v>
      </c>
      <c r="K70" s="54">
        <v>1</v>
      </c>
      <c r="L70" s="54">
        <v>1.1499999999999999</v>
      </c>
      <c r="M70" s="54">
        <v>1</v>
      </c>
      <c r="N70" s="54">
        <v>1</v>
      </c>
      <c r="O70" s="54">
        <v>1.1499999999999999</v>
      </c>
      <c r="P70" s="82">
        <f t="shared" si="0"/>
        <v>5.7306569999999981</v>
      </c>
      <c r="Q70" s="36" t="s">
        <v>115</v>
      </c>
      <c r="R70" s="182" t="s">
        <v>601</v>
      </c>
    </row>
    <row r="71" spans="1:18" ht="18.75">
      <c r="A71" s="85"/>
      <c r="B71" s="183" t="s">
        <v>632</v>
      </c>
      <c r="D71" s="87"/>
      <c r="E71" s="58"/>
      <c r="F71" s="58"/>
      <c r="G71" s="58"/>
      <c r="H71" s="54"/>
      <c r="I71" s="54"/>
      <c r="J71" s="54"/>
      <c r="K71" s="54"/>
      <c r="L71" s="54"/>
      <c r="M71" s="54"/>
      <c r="N71" s="54"/>
      <c r="O71" s="54"/>
      <c r="P71" s="82"/>
      <c r="Q71" s="36"/>
      <c r="R71" s="182"/>
    </row>
    <row r="72" spans="1:18" ht="24">
      <c r="A72" s="85">
        <v>631</v>
      </c>
      <c r="B72" s="86" t="s">
        <v>584</v>
      </c>
      <c r="C72" s="87" t="s">
        <v>177</v>
      </c>
      <c r="D72" s="87" t="s">
        <v>592</v>
      </c>
      <c r="E72" s="58" t="s">
        <v>397</v>
      </c>
      <c r="F72" s="58" t="s">
        <v>394</v>
      </c>
      <c r="G72" s="58" t="s">
        <v>574</v>
      </c>
      <c r="H72" s="54">
        <v>3.14</v>
      </c>
      <c r="I72" s="54">
        <v>1</v>
      </c>
      <c r="J72" s="54">
        <v>1</v>
      </c>
      <c r="K72" s="54">
        <v>1</v>
      </c>
      <c r="L72" s="54">
        <v>1</v>
      </c>
      <c r="M72" s="54">
        <v>1</v>
      </c>
      <c r="N72" s="54">
        <v>1</v>
      </c>
      <c r="O72" s="54">
        <v>1</v>
      </c>
      <c r="P72" s="82">
        <f t="shared" ref="P72:P94" si="1">PRODUCT(H72:O72)</f>
        <v>3.14</v>
      </c>
      <c r="Q72" s="36" t="s">
        <v>115</v>
      </c>
      <c r="R72" s="69"/>
    </row>
    <row r="73" spans="1:18" ht="24">
      <c r="A73" s="85">
        <v>632</v>
      </c>
      <c r="B73" s="86" t="s">
        <v>584</v>
      </c>
      <c r="C73" s="87" t="s">
        <v>178</v>
      </c>
      <c r="D73" s="87" t="s">
        <v>592</v>
      </c>
      <c r="E73" s="58" t="s">
        <v>397</v>
      </c>
      <c r="F73" s="58" t="s">
        <v>394</v>
      </c>
      <c r="G73" s="58" t="s">
        <v>574</v>
      </c>
      <c r="H73" s="54">
        <v>3.14</v>
      </c>
      <c r="I73" s="54">
        <v>1</v>
      </c>
      <c r="J73" s="54">
        <v>1</v>
      </c>
      <c r="K73" s="54">
        <v>1</v>
      </c>
      <c r="L73" s="54">
        <v>1</v>
      </c>
      <c r="M73" s="54">
        <v>1</v>
      </c>
      <c r="N73" s="54">
        <v>1</v>
      </c>
      <c r="O73" s="54">
        <v>1</v>
      </c>
      <c r="P73" s="82">
        <f t="shared" si="1"/>
        <v>3.14</v>
      </c>
      <c r="Q73" s="36" t="s">
        <v>115</v>
      </c>
      <c r="R73" s="69"/>
    </row>
    <row r="74" spans="1:18" ht="24">
      <c r="A74" s="85">
        <v>633</v>
      </c>
      <c r="B74" s="86" t="s">
        <v>584</v>
      </c>
      <c r="C74" s="87" t="s">
        <v>179</v>
      </c>
      <c r="D74" s="87" t="s">
        <v>592</v>
      </c>
      <c r="E74" s="58" t="s">
        <v>397</v>
      </c>
      <c r="F74" s="58" t="s">
        <v>394</v>
      </c>
      <c r="G74" s="58" t="s">
        <v>574</v>
      </c>
      <c r="H74" s="54">
        <v>3.14</v>
      </c>
      <c r="I74" s="54">
        <v>1</v>
      </c>
      <c r="J74" s="54">
        <v>1</v>
      </c>
      <c r="K74" s="54">
        <v>1</v>
      </c>
      <c r="L74" s="54">
        <v>1</v>
      </c>
      <c r="M74" s="54">
        <v>1</v>
      </c>
      <c r="N74" s="54">
        <v>1</v>
      </c>
      <c r="O74" s="54">
        <v>1</v>
      </c>
      <c r="P74" s="82">
        <f t="shared" si="1"/>
        <v>3.14</v>
      </c>
      <c r="Q74" s="36" t="s">
        <v>115</v>
      </c>
      <c r="R74" s="69"/>
    </row>
    <row r="75" spans="1:18" ht="24">
      <c r="A75" s="85">
        <v>634</v>
      </c>
      <c r="B75" s="86" t="s">
        <v>584</v>
      </c>
      <c r="C75" s="87" t="s">
        <v>180</v>
      </c>
      <c r="D75" s="87" t="s">
        <v>592</v>
      </c>
      <c r="E75" s="58" t="s">
        <v>397</v>
      </c>
      <c r="F75" s="58" t="s">
        <v>394</v>
      </c>
      <c r="G75" s="58" t="s">
        <v>574</v>
      </c>
      <c r="H75" s="54">
        <v>3.14</v>
      </c>
      <c r="I75" s="54">
        <v>1</v>
      </c>
      <c r="J75" s="54">
        <v>1</v>
      </c>
      <c r="K75" s="54">
        <v>1</v>
      </c>
      <c r="L75" s="54">
        <v>1</v>
      </c>
      <c r="M75" s="54">
        <v>1</v>
      </c>
      <c r="N75" s="54">
        <v>1</v>
      </c>
      <c r="O75" s="54">
        <v>1</v>
      </c>
      <c r="P75" s="82">
        <f t="shared" si="1"/>
        <v>3.14</v>
      </c>
      <c r="Q75" s="36" t="s">
        <v>115</v>
      </c>
      <c r="R75" s="69"/>
    </row>
    <row r="76" spans="1:18" ht="24">
      <c r="A76" s="85">
        <v>635</v>
      </c>
      <c r="B76" s="86" t="s">
        <v>584</v>
      </c>
      <c r="C76" s="87" t="s">
        <v>181</v>
      </c>
      <c r="D76" s="87" t="s">
        <v>592</v>
      </c>
      <c r="E76" s="58" t="s">
        <v>397</v>
      </c>
      <c r="F76" s="58" t="s">
        <v>394</v>
      </c>
      <c r="G76" s="58" t="s">
        <v>574</v>
      </c>
      <c r="H76" s="54">
        <v>3.14</v>
      </c>
      <c r="I76" s="54">
        <v>1</v>
      </c>
      <c r="J76" s="54">
        <v>1</v>
      </c>
      <c r="K76" s="54">
        <v>1</v>
      </c>
      <c r="L76" s="54">
        <v>1</v>
      </c>
      <c r="M76" s="54">
        <v>1</v>
      </c>
      <c r="N76" s="54">
        <v>1</v>
      </c>
      <c r="O76" s="54">
        <v>1</v>
      </c>
      <c r="P76" s="82">
        <f t="shared" si="1"/>
        <v>3.14</v>
      </c>
      <c r="Q76" s="36" t="s">
        <v>115</v>
      </c>
      <c r="R76" s="69"/>
    </row>
    <row r="77" spans="1:18" ht="24">
      <c r="A77" s="85">
        <v>636</v>
      </c>
      <c r="B77" s="86" t="s">
        <v>584</v>
      </c>
      <c r="C77" s="87" t="s">
        <v>182</v>
      </c>
      <c r="D77" s="87" t="s">
        <v>592</v>
      </c>
      <c r="E77" s="58" t="s">
        <v>397</v>
      </c>
      <c r="F77" s="58" t="s">
        <v>394</v>
      </c>
      <c r="G77" s="58" t="s">
        <v>574</v>
      </c>
      <c r="H77" s="54">
        <v>3.14</v>
      </c>
      <c r="I77" s="54">
        <v>1</v>
      </c>
      <c r="J77" s="54">
        <v>1</v>
      </c>
      <c r="K77" s="54">
        <v>1</v>
      </c>
      <c r="L77" s="54">
        <v>1</v>
      </c>
      <c r="M77" s="54">
        <v>1</v>
      </c>
      <c r="N77" s="54">
        <v>1</v>
      </c>
      <c r="O77" s="54">
        <v>1</v>
      </c>
      <c r="P77" s="82">
        <f t="shared" si="1"/>
        <v>3.14</v>
      </c>
      <c r="Q77" s="36" t="s">
        <v>115</v>
      </c>
      <c r="R77" s="69"/>
    </row>
    <row r="78" spans="1:18" ht="24">
      <c r="A78" s="85">
        <v>637</v>
      </c>
      <c r="B78" s="86" t="s">
        <v>584</v>
      </c>
      <c r="C78" s="87" t="s">
        <v>183</v>
      </c>
      <c r="D78" s="87" t="s">
        <v>592</v>
      </c>
      <c r="E78" s="58" t="s">
        <v>397</v>
      </c>
      <c r="F78" s="58" t="s">
        <v>394</v>
      </c>
      <c r="G78" s="58" t="s">
        <v>574</v>
      </c>
      <c r="H78" s="54">
        <v>3.14</v>
      </c>
      <c r="I78" s="54">
        <v>1</v>
      </c>
      <c r="J78" s="54">
        <v>1</v>
      </c>
      <c r="K78" s="54">
        <v>1</v>
      </c>
      <c r="L78" s="54">
        <v>1</v>
      </c>
      <c r="M78" s="54">
        <v>1</v>
      </c>
      <c r="N78" s="54">
        <v>1</v>
      </c>
      <c r="O78" s="54">
        <v>1</v>
      </c>
      <c r="P78" s="82">
        <f t="shared" si="1"/>
        <v>3.14</v>
      </c>
      <c r="Q78" s="36" t="s">
        <v>115</v>
      </c>
      <c r="R78" s="69"/>
    </row>
    <row r="79" spans="1:18" ht="24">
      <c r="A79" s="85">
        <v>638</v>
      </c>
      <c r="B79" s="86" t="s">
        <v>584</v>
      </c>
      <c r="C79" s="87" t="s">
        <v>184</v>
      </c>
      <c r="D79" s="87" t="s">
        <v>592</v>
      </c>
      <c r="E79" s="58" t="s">
        <v>397</v>
      </c>
      <c r="F79" s="58" t="s">
        <v>394</v>
      </c>
      <c r="G79" s="58" t="s">
        <v>574</v>
      </c>
      <c r="H79" s="54">
        <v>3.14</v>
      </c>
      <c r="I79" s="54">
        <v>1</v>
      </c>
      <c r="J79" s="54">
        <v>1</v>
      </c>
      <c r="K79" s="54">
        <v>1</v>
      </c>
      <c r="L79" s="54">
        <v>1</v>
      </c>
      <c r="M79" s="54">
        <v>1</v>
      </c>
      <c r="N79" s="54">
        <v>1</v>
      </c>
      <c r="O79" s="54">
        <v>1</v>
      </c>
      <c r="P79" s="82">
        <f t="shared" si="1"/>
        <v>3.14</v>
      </c>
      <c r="Q79" s="36" t="s">
        <v>115</v>
      </c>
      <c r="R79" s="69"/>
    </row>
    <row r="80" spans="1:18" ht="24">
      <c r="A80" s="85">
        <v>639</v>
      </c>
      <c r="B80" s="86" t="s">
        <v>584</v>
      </c>
      <c r="C80" s="87" t="s">
        <v>185</v>
      </c>
      <c r="D80" s="87" t="s">
        <v>592</v>
      </c>
      <c r="E80" s="58" t="s">
        <v>397</v>
      </c>
      <c r="F80" s="58" t="s">
        <v>394</v>
      </c>
      <c r="G80" s="58" t="s">
        <v>574</v>
      </c>
      <c r="H80" s="54">
        <v>3.14</v>
      </c>
      <c r="I80" s="54">
        <v>1</v>
      </c>
      <c r="J80" s="54">
        <v>1</v>
      </c>
      <c r="K80" s="54">
        <v>1</v>
      </c>
      <c r="L80" s="54">
        <v>1</v>
      </c>
      <c r="M80" s="54">
        <v>1</v>
      </c>
      <c r="N80" s="54">
        <v>1</v>
      </c>
      <c r="O80" s="54">
        <v>1</v>
      </c>
      <c r="P80" s="82">
        <f t="shared" si="1"/>
        <v>3.14</v>
      </c>
      <c r="Q80" s="36" t="s">
        <v>115</v>
      </c>
      <c r="R80" s="69"/>
    </row>
    <row r="81" spans="1:18" ht="24">
      <c r="A81" s="85">
        <v>640</v>
      </c>
      <c r="B81" s="86" t="s">
        <v>584</v>
      </c>
      <c r="C81" s="87" t="s">
        <v>186</v>
      </c>
      <c r="D81" s="87" t="s">
        <v>592</v>
      </c>
      <c r="E81" s="58" t="s">
        <v>397</v>
      </c>
      <c r="F81" s="58" t="s">
        <v>394</v>
      </c>
      <c r="G81" s="58" t="s">
        <v>574</v>
      </c>
      <c r="H81" s="54">
        <v>3.14</v>
      </c>
      <c r="I81" s="54">
        <v>1</v>
      </c>
      <c r="J81" s="54">
        <v>1</v>
      </c>
      <c r="K81" s="54">
        <v>1</v>
      </c>
      <c r="L81" s="54">
        <v>1</v>
      </c>
      <c r="M81" s="54">
        <v>1</v>
      </c>
      <c r="N81" s="54">
        <v>1</v>
      </c>
      <c r="O81" s="54">
        <v>1</v>
      </c>
      <c r="P81" s="82">
        <f t="shared" si="1"/>
        <v>3.14</v>
      </c>
      <c r="Q81" s="36" t="s">
        <v>115</v>
      </c>
      <c r="R81" s="69"/>
    </row>
    <row r="82" spans="1:18" ht="24">
      <c r="A82" s="85">
        <v>641</v>
      </c>
      <c r="B82" s="86" t="s">
        <v>584</v>
      </c>
      <c r="C82" s="87" t="s">
        <v>187</v>
      </c>
      <c r="D82" s="87" t="s">
        <v>592</v>
      </c>
      <c r="E82" s="58" t="s">
        <v>397</v>
      </c>
      <c r="F82" s="58" t="s">
        <v>394</v>
      </c>
      <c r="G82" s="58" t="s">
        <v>574</v>
      </c>
      <c r="H82" s="54">
        <v>3.14</v>
      </c>
      <c r="I82" s="54">
        <v>1</v>
      </c>
      <c r="J82" s="54">
        <v>1</v>
      </c>
      <c r="K82" s="54">
        <v>1</v>
      </c>
      <c r="L82" s="54">
        <v>1</v>
      </c>
      <c r="M82" s="54">
        <v>1</v>
      </c>
      <c r="N82" s="54">
        <v>1</v>
      </c>
      <c r="O82" s="54">
        <v>1</v>
      </c>
      <c r="P82" s="82">
        <f t="shared" si="1"/>
        <v>3.14</v>
      </c>
      <c r="Q82" s="36" t="s">
        <v>115</v>
      </c>
      <c r="R82" s="69"/>
    </row>
    <row r="83" spans="1:18" ht="24">
      <c r="A83" s="85">
        <v>642</v>
      </c>
      <c r="B83" s="86" t="s">
        <v>584</v>
      </c>
      <c r="C83" s="87" t="s">
        <v>188</v>
      </c>
      <c r="D83" s="87" t="s">
        <v>592</v>
      </c>
      <c r="E83" s="58" t="s">
        <v>397</v>
      </c>
      <c r="F83" s="58" t="s">
        <v>394</v>
      </c>
      <c r="G83" s="58" t="s">
        <v>574</v>
      </c>
      <c r="H83" s="54">
        <v>3.14</v>
      </c>
      <c r="I83" s="54">
        <v>1</v>
      </c>
      <c r="J83" s="54">
        <v>1</v>
      </c>
      <c r="K83" s="54">
        <v>1</v>
      </c>
      <c r="L83" s="54">
        <v>1</v>
      </c>
      <c r="M83" s="54">
        <v>1</v>
      </c>
      <c r="N83" s="54">
        <v>1</v>
      </c>
      <c r="O83" s="54">
        <v>1</v>
      </c>
      <c r="P83" s="82">
        <f t="shared" si="1"/>
        <v>3.14</v>
      </c>
      <c r="Q83" s="36" t="s">
        <v>115</v>
      </c>
      <c r="R83" s="69"/>
    </row>
    <row r="84" spans="1:18" ht="24">
      <c r="A84" s="85">
        <v>643</v>
      </c>
      <c r="B84" s="86" t="s">
        <v>584</v>
      </c>
      <c r="C84" s="87" t="s">
        <v>189</v>
      </c>
      <c r="D84" s="87" t="s">
        <v>592</v>
      </c>
      <c r="E84" s="58" t="s">
        <v>397</v>
      </c>
      <c r="F84" s="58" t="s">
        <v>394</v>
      </c>
      <c r="G84" s="58" t="s">
        <v>574</v>
      </c>
      <c r="H84" s="54">
        <v>3.14</v>
      </c>
      <c r="I84" s="54">
        <v>1</v>
      </c>
      <c r="J84" s="54">
        <v>1</v>
      </c>
      <c r="K84" s="54">
        <v>1</v>
      </c>
      <c r="L84" s="54">
        <v>1</v>
      </c>
      <c r="M84" s="54">
        <v>1</v>
      </c>
      <c r="N84" s="54">
        <v>1</v>
      </c>
      <c r="O84" s="54">
        <v>1</v>
      </c>
      <c r="P84" s="82">
        <f t="shared" si="1"/>
        <v>3.14</v>
      </c>
      <c r="Q84" s="36" t="s">
        <v>115</v>
      </c>
      <c r="R84" s="69"/>
    </row>
    <row r="85" spans="1:18" ht="24">
      <c r="A85" s="85">
        <v>644</v>
      </c>
      <c r="B85" s="86" t="s">
        <v>584</v>
      </c>
      <c r="C85" s="87" t="s">
        <v>190</v>
      </c>
      <c r="D85" s="87" t="s">
        <v>592</v>
      </c>
      <c r="E85" s="58" t="s">
        <v>397</v>
      </c>
      <c r="F85" s="58" t="s">
        <v>394</v>
      </c>
      <c r="G85" s="58" t="s">
        <v>574</v>
      </c>
      <c r="H85" s="54">
        <v>3.14</v>
      </c>
      <c r="I85" s="54">
        <v>1</v>
      </c>
      <c r="J85" s="54">
        <v>1</v>
      </c>
      <c r="K85" s="54">
        <v>1</v>
      </c>
      <c r="L85" s="54">
        <v>1</v>
      </c>
      <c r="M85" s="54">
        <v>1</v>
      </c>
      <c r="N85" s="54">
        <v>1</v>
      </c>
      <c r="O85" s="54">
        <v>1</v>
      </c>
      <c r="P85" s="82">
        <f t="shared" si="1"/>
        <v>3.14</v>
      </c>
      <c r="Q85" s="36" t="s">
        <v>115</v>
      </c>
      <c r="R85" s="69"/>
    </row>
    <row r="86" spans="1:18" ht="24">
      <c r="A86" s="85">
        <v>645</v>
      </c>
      <c r="B86" s="86" t="s">
        <v>584</v>
      </c>
      <c r="C86" s="87" t="s">
        <v>191</v>
      </c>
      <c r="D86" s="87" t="s">
        <v>592</v>
      </c>
      <c r="E86" s="58" t="s">
        <v>397</v>
      </c>
      <c r="F86" s="58" t="s">
        <v>394</v>
      </c>
      <c r="G86" s="58" t="s">
        <v>574</v>
      </c>
      <c r="H86" s="54">
        <v>3.14</v>
      </c>
      <c r="I86" s="54">
        <v>1</v>
      </c>
      <c r="J86" s="54">
        <v>1</v>
      </c>
      <c r="K86" s="54">
        <v>1</v>
      </c>
      <c r="L86" s="54">
        <v>1</v>
      </c>
      <c r="M86" s="54">
        <v>1</v>
      </c>
      <c r="N86" s="54">
        <v>1</v>
      </c>
      <c r="O86" s="54">
        <v>1</v>
      </c>
      <c r="P86" s="82">
        <f t="shared" si="1"/>
        <v>3.14</v>
      </c>
      <c r="Q86" s="36" t="s">
        <v>115</v>
      </c>
      <c r="R86" s="69"/>
    </row>
    <row r="87" spans="1:18" ht="24">
      <c r="A87" s="85">
        <v>646</v>
      </c>
      <c r="B87" s="86" t="s">
        <v>584</v>
      </c>
      <c r="C87" s="87" t="s">
        <v>192</v>
      </c>
      <c r="D87" s="87" t="s">
        <v>592</v>
      </c>
      <c r="E87" s="58" t="s">
        <v>397</v>
      </c>
      <c r="F87" s="58" t="s">
        <v>394</v>
      </c>
      <c r="G87" s="58" t="s">
        <v>574</v>
      </c>
      <c r="H87" s="54">
        <v>3.14</v>
      </c>
      <c r="I87" s="54">
        <v>1</v>
      </c>
      <c r="J87" s="54">
        <v>1</v>
      </c>
      <c r="K87" s="54">
        <v>1</v>
      </c>
      <c r="L87" s="54">
        <v>1</v>
      </c>
      <c r="M87" s="54">
        <v>1</v>
      </c>
      <c r="N87" s="54">
        <v>1</v>
      </c>
      <c r="O87" s="54">
        <v>1</v>
      </c>
      <c r="P87" s="82">
        <f t="shared" si="1"/>
        <v>3.14</v>
      </c>
      <c r="Q87" s="36" t="s">
        <v>115</v>
      </c>
      <c r="R87" s="69"/>
    </row>
    <row r="88" spans="1:18" ht="24">
      <c r="A88" s="85">
        <v>647</v>
      </c>
      <c r="B88" s="86" t="s">
        <v>584</v>
      </c>
      <c r="C88" s="87" t="s">
        <v>193</v>
      </c>
      <c r="D88" s="87" t="s">
        <v>592</v>
      </c>
      <c r="E88" s="58" t="s">
        <v>397</v>
      </c>
      <c r="F88" s="58" t="s">
        <v>394</v>
      </c>
      <c r="G88" s="58" t="s">
        <v>574</v>
      </c>
      <c r="H88" s="54">
        <v>3.14</v>
      </c>
      <c r="I88" s="54">
        <v>1</v>
      </c>
      <c r="J88" s="54">
        <v>1</v>
      </c>
      <c r="K88" s="54">
        <v>1</v>
      </c>
      <c r="L88" s="54">
        <v>1</v>
      </c>
      <c r="M88" s="54">
        <v>1</v>
      </c>
      <c r="N88" s="54">
        <v>1</v>
      </c>
      <c r="O88" s="54">
        <v>1</v>
      </c>
      <c r="P88" s="82">
        <f t="shared" si="1"/>
        <v>3.14</v>
      </c>
      <c r="Q88" s="36" t="s">
        <v>115</v>
      </c>
      <c r="R88" s="69"/>
    </row>
    <row r="89" spans="1:18" ht="24">
      <c r="A89" s="85">
        <v>648</v>
      </c>
      <c r="B89" s="86" t="s">
        <v>584</v>
      </c>
      <c r="C89" s="87" t="s">
        <v>194</v>
      </c>
      <c r="D89" s="87" t="s">
        <v>592</v>
      </c>
      <c r="E89" s="58" t="s">
        <v>397</v>
      </c>
      <c r="F89" s="58" t="s">
        <v>394</v>
      </c>
      <c r="G89" s="58" t="s">
        <v>574</v>
      </c>
      <c r="H89" s="54">
        <v>3.14</v>
      </c>
      <c r="I89" s="54">
        <v>1</v>
      </c>
      <c r="J89" s="54">
        <v>1</v>
      </c>
      <c r="K89" s="54">
        <v>1</v>
      </c>
      <c r="L89" s="54">
        <v>1</v>
      </c>
      <c r="M89" s="54">
        <v>1</v>
      </c>
      <c r="N89" s="54">
        <v>1</v>
      </c>
      <c r="O89" s="54">
        <v>1</v>
      </c>
      <c r="P89" s="82">
        <f t="shared" si="1"/>
        <v>3.14</v>
      </c>
      <c r="Q89" s="36" t="s">
        <v>115</v>
      </c>
      <c r="R89" s="69"/>
    </row>
    <row r="90" spans="1:18" ht="24">
      <c r="A90" s="85">
        <v>649</v>
      </c>
      <c r="B90" s="86" t="s">
        <v>584</v>
      </c>
      <c r="C90" s="87" t="s">
        <v>195</v>
      </c>
      <c r="D90" s="87" t="s">
        <v>592</v>
      </c>
      <c r="E90" s="58" t="s">
        <v>397</v>
      </c>
      <c r="F90" s="58" t="s">
        <v>394</v>
      </c>
      <c r="G90" s="58" t="s">
        <v>574</v>
      </c>
      <c r="H90" s="54">
        <v>3.14</v>
      </c>
      <c r="I90" s="54">
        <v>1</v>
      </c>
      <c r="J90" s="54">
        <v>1</v>
      </c>
      <c r="K90" s="54">
        <v>1</v>
      </c>
      <c r="L90" s="54">
        <v>1</v>
      </c>
      <c r="M90" s="54">
        <v>1</v>
      </c>
      <c r="N90" s="54">
        <v>1</v>
      </c>
      <c r="O90" s="54">
        <v>1</v>
      </c>
      <c r="P90" s="82">
        <f t="shared" si="1"/>
        <v>3.14</v>
      </c>
      <c r="Q90" s="36" t="s">
        <v>115</v>
      </c>
      <c r="R90" s="69"/>
    </row>
    <row r="91" spans="1:18" ht="24">
      <c r="A91" s="85">
        <v>650</v>
      </c>
      <c r="B91" s="86" t="s">
        <v>584</v>
      </c>
      <c r="C91" s="87" t="s">
        <v>196</v>
      </c>
      <c r="D91" s="87" t="s">
        <v>592</v>
      </c>
      <c r="E91" s="58" t="s">
        <v>397</v>
      </c>
      <c r="F91" s="58" t="s">
        <v>394</v>
      </c>
      <c r="G91" s="58" t="s">
        <v>574</v>
      </c>
      <c r="H91" s="54">
        <v>3.14</v>
      </c>
      <c r="I91" s="54">
        <v>1</v>
      </c>
      <c r="J91" s="54">
        <v>1</v>
      </c>
      <c r="K91" s="54">
        <v>1</v>
      </c>
      <c r="L91" s="54">
        <v>1</v>
      </c>
      <c r="M91" s="54">
        <v>1</v>
      </c>
      <c r="N91" s="54">
        <v>1</v>
      </c>
      <c r="O91" s="54">
        <v>1</v>
      </c>
      <c r="P91" s="82">
        <f t="shared" si="1"/>
        <v>3.14</v>
      </c>
      <c r="Q91" s="36" t="s">
        <v>115</v>
      </c>
      <c r="R91" s="69"/>
    </row>
    <row r="92" spans="1:18" ht="24">
      <c r="A92" s="85">
        <v>651</v>
      </c>
      <c r="B92" s="86" t="s">
        <v>584</v>
      </c>
      <c r="C92" s="87" t="s">
        <v>197</v>
      </c>
      <c r="D92" s="87" t="s">
        <v>592</v>
      </c>
      <c r="E92" s="58" t="s">
        <v>397</v>
      </c>
      <c r="F92" s="58" t="s">
        <v>394</v>
      </c>
      <c r="G92" s="58" t="s">
        <v>574</v>
      </c>
      <c r="H92" s="54">
        <v>3.14</v>
      </c>
      <c r="I92" s="54">
        <v>1</v>
      </c>
      <c r="J92" s="54">
        <v>1</v>
      </c>
      <c r="K92" s="54">
        <v>1</v>
      </c>
      <c r="L92" s="54">
        <v>1</v>
      </c>
      <c r="M92" s="54">
        <v>1</v>
      </c>
      <c r="N92" s="54">
        <v>1</v>
      </c>
      <c r="O92" s="54">
        <v>1</v>
      </c>
      <c r="P92" s="82">
        <f t="shared" si="1"/>
        <v>3.14</v>
      </c>
      <c r="Q92" s="36" t="s">
        <v>115</v>
      </c>
      <c r="R92" s="69"/>
    </row>
    <row r="93" spans="1:18" ht="24">
      <c r="A93" s="85">
        <v>652</v>
      </c>
      <c r="B93" s="86" t="s">
        <v>584</v>
      </c>
      <c r="C93" s="87" t="s">
        <v>198</v>
      </c>
      <c r="D93" s="87" t="s">
        <v>592</v>
      </c>
      <c r="E93" s="58" t="s">
        <v>397</v>
      </c>
      <c r="F93" s="58" t="s">
        <v>394</v>
      </c>
      <c r="G93" s="58" t="s">
        <v>574</v>
      </c>
      <c r="H93" s="54">
        <v>3.14</v>
      </c>
      <c r="I93" s="54">
        <v>1</v>
      </c>
      <c r="J93" s="54">
        <v>1</v>
      </c>
      <c r="K93" s="54">
        <v>1</v>
      </c>
      <c r="L93" s="54">
        <v>1</v>
      </c>
      <c r="M93" s="54">
        <v>1</v>
      </c>
      <c r="N93" s="54">
        <v>1</v>
      </c>
      <c r="O93" s="54">
        <v>1</v>
      </c>
      <c r="P93" s="82">
        <f t="shared" si="1"/>
        <v>3.14</v>
      </c>
      <c r="Q93" s="36" t="s">
        <v>115</v>
      </c>
      <c r="R93" s="69"/>
    </row>
    <row r="94" spans="1:18" ht="24">
      <c r="A94" s="85">
        <v>653</v>
      </c>
      <c r="B94" s="86" t="s">
        <v>584</v>
      </c>
      <c r="C94" s="87" t="s">
        <v>199</v>
      </c>
      <c r="D94" s="87" t="s">
        <v>592</v>
      </c>
      <c r="E94" s="58" t="s">
        <v>397</v>
      </c>
      <c r="F94" s="58" t="s">
        <v>394</v>
      </c>
      <c r="G94" s="58" t="s">
        <v>574</v>
      </c>
      <c r="H94" s="54">
        <v>3.14</v>
      </c>
      <c r="I94" s="54">
        <v>1</v>
      </c>
      <c r="J94" s="54">
        <v>1</v>
      </c>
      <c r="K94" s="54">
        <v>1</v>
      </c>
      <c r="L94" s="54">
        <v>1</v>
      </c>
      <c r="M94" s="54">
        <v>1</v>
      </c>
      <c r="N94" s="54">
        <v>1</v>
      </c>
      <c r="O94" s="54">
        <v>1</v>
      </c>
      <c r="P94" s="82">
        <f t="shared" si="1"/>
        <v>3.14</v>
      </c>
      <c r="Q94" s="36" t="s">
        <v>115</v>
      </c>
      <c r="R94" s="69"/>
    </row>
    <row r="95" spans="1:18" ht="24">
      <c r="A95" s="85">
        <v>654</v>
      </c>
      <c r="B95" s="86" t="s">
        <v>584</v>
      </c>
      <c r="C95" s="87" t="s">
        <v>200</v>
      </c>
      <c r="D95" s="87" t="s">
        <v>592</v>
      </c>
      <c r="E95" s="58" t="s">
        <v>397</v>
      </c>
      <c r="F95" s="58" t="s">
        <v>394</v>
      </c>
      <c r="G95" s="58" t="s">
        <v>574</v>
      </c>
      <c r="H95" s="54">
        <v>3.14</v>
      </c>
      <c r="I95" s="54">
        <v>1</v>
      </c>
      <c r="J95" s="54">
        <v>1</v>
      </c>
      <c r="K95" s="54">
        <v>1</v>
      </c>
      <c r="L95" s="54">
        <v>1</v>
      </c>
      <c r="M95" s="54">
        <v>1</v>
      </c>
      <c r="N95" s="54">
        <v>1</v>
      </c>
      <c r="O95" s="54">
        <v>1</v>
      </c>
      <c r="P95" s="82">
        <f>PRODUCT(H95:O95)</f>
        <v>3.14</v>
      </c>
      <c r="Q95" s="36" t="s">
        <v>115</v>
      </c>
      <c r="R95" s="69"/>
    </row>
    <row r="96" spans="1:18" ht="24">
      <c r="A96" s="85">
        <v>655</v>
      </c>
      <c r="B96" s="86" t="s">
        <v>584</v>
      </c>
      <c r="C96" s="87" t="s">
        <v>201</v>
      </c>
      <c r="D96" s="87" t="s">
        <v>592</v>
      </c>
      <c r="E96" s="58" t="s">
        <v>397</v>
      </c>
      <c r="F96" s="58" t="s">
        <v>394</v>
      </c>
      <c r="G96" s="58" t="s">
        <v>574</v>
      </c>
      <c r="H96" s="54">
        <v>3.14</v>
      </c>
      <c r="I96" s="54">
        <v>1</v>
      </c>
      <c r="J96" s="54">
        <v>1</v>
      </c>
      <c r="K96" s="54">
        <v>1</v>
      </c>
      <c r="L96" s="54">
        <v>1</v>
      </c>
      <c r="M96" s="54">
        <v>1</v>
      </c>
      <c r="N96" s="54">
        <v>1</v>
      </c>
      <c r="O96" s="54">
        <v>1</v>
      </c>
      <c r="P96" s="82">
        <f>PRODUCT(H96:O96)</f>
        <v>3.14</v>
      </c>
      <c r="Q96" s="36" t="s">
        <v>115</v>
      </c>
      <c r="R96" s="69"/>
    </row>
    <row r="97" spans="1:18" ht="24">
      <c r="A97" s="85">
        <v>656</v>
      </c>
      <c r="B97" s="86" t="s">
        <v>584</v>
      </c>
      <c r="C97" s="87" t="s">
        <v>202</v>
      </c>
      <c r="D97" s="87" t="s">
        <v>592</v>
      </c>
      <c r="E97" s="58" t="s">
        <v>397</v>
      </c>
      <c r="F97" s="58" t="s">
        <v>394</v>
      </c>
      <c r="G97" s="58" t="s">
        <v>574</v>
      </c>
      <c r="H97" s="54">
        <v>3.14</v>
      </c>
      <c r="I97" s="54">
        <v>1</v>
      </c>
      <c r="J97" s="54">
        <v>1</v>
      </c>
      <c r="K97" s="54">
        <v>1</v>
      </c>
      <c r="L97" s="54">
        <v>1</v>
      </c>
      <c r="M97" s="54">
        <v>1</v>
      </c>
      <c r="N97" s="54">
        <v>1</v>
      </c>
      <c r="O97" s="54">
        <v>1</v>
      </c>
      <c r="P97" s="82">
        <f>PRODUCT(H97:O97)</f>
        <v>3.14</v>
      </c>
      <c r="Q97" s="36" t="s">
        <v>115</v>
      </c>
      <c r="R97" s="69"/>
    </row>
    <row r="98" spans="1:18" ht="24">
      <c r="A98" s="85">
        <v>657</v>
      </c>
      <c r="B98" s="86" t="s">
        <v>584</v>
      </c>
      <c r="C98" s="87" t="s">
        <v>203</v>
      </c>
      <c r="D98" s="87" t="s">
        <v>592</v>
      </c>
      <c r="E98" s="58" t="s">
        <v>397</v>
      </c>
      <c r="F98" s="58" t="s">
        <v>394</v>
      </c>
      <c r="G98" s="58" t="s">
        <v>574</v>
      </c>
      <c r="H98" s="54">
        <v>3.14</v>
      </c>
      <c r="I98" s="54">
        <v>1</v>
      </c>
      <c r="J98" s="54">
        <v>1</v>
      </c>
      <c r="K98" s="54">
        <v>1</v>
      </c>
      <c r="L98" s="54">
        <v>1</v>
      </c>
      <c r="M98" s="54">
        <v>1</v>
      </c>
      <c r="N98" s="54">
        <v>1</v>
      </c>
      <c r="O98" s="54">
        <v>1</v>
      </c>
      <c r="P98" s="82">
        <f t="shared" ref="P98:P161" si="2">PRODUCT(H98:O98)</f>
        <v>3.14</v>
      </c>
      <c r="Q98" s="36" t="s">
        <v>115</v>
      </c>
      <c r="R98" s="69"/>
    </row>
    <row r="99" spans="1:18" ht="24">
      <c r="A99" s="85">
        <v>658</v>
      </c>
      <c r="B99" s="86" t="s">
        <v>584</v>
      </c>
      <c r="C99" s="87" t="s">
        <v>204</v>
      </c>
      <c r="D99" s="87" t="s">
        <v>592</v>
      </c>
      <c r="E99" s="58" t="s">
        <v>397</v>
      </c>
      <c r="F99" s="58" t="s">
        <v>394</v>
      </c>
      <c r="G99" s="58" t="s">
        <v>574</v>
      </c>
      <c r="H99" s="54">
        <v>3.14</v>
      </c>
      <c r="I99" s="54">
        <v>1</v>
      </c>
      <c r="J99" s="54">
        <v>1</v>
      </c>
      <c r="K99" s="54">
        <v>1</v>
      </c>
      <c r="L99" s="54">
        <v>1</v>
      </c>
      <c r="M99" s="54">
        <v>1</v>
      </c>
      <c r="N99" s="54">
        <v>1</v>
      </c>
      <c r="O99" s="54">
        <v>1</v>
      </c>
      <c r="P99" s="82">
        <f t="shared" si="2"/>
        <v>3.14</v>
      </c>
      <c r="Q99" s="36" t="s">
        <v>115</v>
      </c>
      <c r="R99" s="69"/>
    </row>
    <row r="100" spans="1:18" ht="24">
      <c r="A100" s="85">
        <v>659</v>
      </c>
      <c r="B100" s="86" t="s">
        <v>584</v>
      </c>
      <c r="C100" s="87" t="s">
        <v>205</v>
      </c>
      <c r="D100" s="87" t="s">
        <v>592</v>
      </c>
      <c r="E100" s="58" t="s">
        <v>397</v>
      </c>
      <c r="F100" s="58" t="s">
        <v>394</v>
      </c>
      <c r="G100" s="58" t="s">
        <v>574</v>
      </c>
      <c r="H100" s="54">
        <v>3.14</v>
      </c>
      <c r="I100" s="54">
        <v>1</v>
      </c>
      <c r="J100" s="54">
        <v>1</v>
      </c>
      <c r="K100" s="54">
        <v>1</v>
      </c>
      <c r="L100" s="54">
        <v>1</v>
      </c>
      <c r="M100" s="54">
        <v>1</v>
      </c>
      <c r="N100" s="54">
        <v>1</v>
      </c>
      <c r="O100" s="54">
        <v>1</v>
      </c>
      <c r="P100" s="82">
        <f t="shared" si="2"/>
        <v>3.14</v>
      </c>
      <c r="Q100" s="36" t="s">
        <v>115</v>
      </c>
      <c r="R100" s="69"/>
    </row>
    <row r="101" spans="1:18" ht="24">
      <c r="A101" s="85">
        <v>660</v>
      </c>
      <c r="B101" s="86" t="s">
        <v>584</v>
      </c>
      <c r="C101" s="87" t="s">
        <v>206</v>
      </c>
      <c r="D101" s="87" t="s">
        <v>592</v>
      </c>
      <c r="E101" s="58" t="s">
        <v>397</v>
      </c>
      <c r="F101" s="58" t="s">
        <v>394</v>
      </c>
      <c r="G101" s="58" t="s">
        <v>574</v>
      </c>
      <c r="H101" s="54">
        <v>3.14</v>
      </c>
      <c r="I101" s="54">
        <v>1</v>
      </c>
      <c r="J101" s="54">
        <v>1</v>
      </c>
      <c r="K101" s="54">
        <v>1</v>
      </c>
      <c r="L101" s="54">
        <v>1</v>
      </c>
      <c r="M101" s="54">
        <v>1</v>
      </c>
      <c r="N101" s="54">
        <v>1</v>
      </c>
      <c r="O101" s="54">
        <v>1</v>
      </c>
      <c r="P101" s="82">
        <f t="shared" si="2"/>
        <v>3.14</v>
      </c>
      <c r="Q101" s="36" t="s">
        <v>115</v>
      </c>
      <c r="R101" s="69"/>
    </row>
    <row r="102" spans="1:18" ht="24">
      <c r="A102" s="85">
        <v>661</v>
      </c>
      <c r="B102" s="86" t="s">
        <v>584</v>
      </c>
      <c r="C102" s="87" t="s">
        <v>207</v>
      </c>
      <c r="D102" s="87" t="s">
        <v>592</v>
      </c>
      <c r="E102" s="58" t="s">
        <v>397</v>
      </c>
      <c r="F102" s="58" t="s">
        <v>394</v>
      </c>
      <c r="G102" s="58" t="s">
        <v>574</v>
      </c>
      <c r="H102" s="54">
        <v>3.14</v>
      </c>
      <c r="I102" s="54">
        <v>1</v>
      </c>
      <c r="J102" s="54">
        <v>1</v>
      </c>
      <c r="K102" s="54">
        <v>1</v>
      </c>
      <c r="L102" s="54">
        <v>1</v>
      </c>
      <c r="M102" s="54">
        <v>1</v>
      </c>
      <c r="N102" s="54">
        <v>1</v>
      </c>
      <c r="O102" s="54">
        <v>1</v>
      </c>
      <c r="P102" s="82">
        <f t="shared" si="2"/>
        <v>3.14</v>
      </c>
      <c r="Q102" s="36" t="s">
        <v>115</v>
      </c>
      <c r="R102" s="69"/>
    </row>
    <row r="103" spans="1:18" ht="24">
      <c r="A103" s="85">
        <v>662</v>
      </c>
      <c r="B103" s="86" t="s">
        <v>584</v>
      </c>
      <c r="C103" s="87" t="s">
        <v>208</v>
      </c>
      <c r="D103" s="87" t="s">
        <v>592</v>
      </c>
      <c r="E103" s="58" t="s">
        <v>397</v>
      </c>
      <c r="F103" s="58" t="s">
        <v>394</v>
      </c>
      <c r="G103" s="58" t="s">
        <v>574</v>
      </c>
      <c r="H103" s="54">
        <v>3.14</v>
      </c>
      <c r="I103" s="54">
        <v>1</v>
      </c>
      <c r="J103" s="54">
        <v>1</v>
      </c>
      <c r="K103" s="54">
        <v>1</v>
      </c>
      <c r="L103" s="54">
        <v>1</v>
      </c>
      <c r="M103" s="54">
        <v>1</v>
      </c>
      <c r="N103" s="54">
        <v>1</v>
      </c>
      <c r="O103" s="54">
        <v>1</v>
      </c>
      <c r="P103" s="82">
        <f t="shared" si="2"/>
        <v>3.14</v>
      </c>
      <c r="Q103" s="36" t="s">
        <v>115</v>
      </c>
      <c r="R103" s="69"/>
    </row>
    <row r="104" spans="1:18" ht="24">
      <c r="A104" s="85">
        <v>663</v>
      </c>
      <c r="B104" s="86" t="s">
        <v>584</v>
      </c>
      <c r="C104" s="87" t="s">
        <v>209</v>
      </c>
      <c r="D104" s="87" t="s">
        <v>592</v>
      </c>
      <c r="E104" s="58" t="s">
        <v>397</v>
      </c>
      <c r="F104" s="58" t="s">
        <v>394</v>
      </c>
      <c r="G104" s="58" t="s">
        <v>574</v>
      </c>
      <c r="H104" s="54">
        <v>3.14</v>
      </c>
      <c r="I104" s="54">
        <v>1</v>
      </c>
      <c r="J104" s="54">
        <v>1</v>
      </c>
      <c r="K104" s="54">
        <v>1</v>
      </c>
      <c r="L104" s="54">
        <v>1</v>
      </c>
      <c r="M104" s="54">
        <v>1</v>
      </c>
      <c r="N104" s="54">
        <v>1</v>
      </c>
      <c r="O104" s="54">
        <v>1</v>
      </c>
      <c r="P104" s="82">
        <f t="shared" si="2"/>
        <v>3.14</v>
      </c>
      <c r="Q104" s="36" t="s">
        <v>115</v>
      </c>
      <c r="R104" s="69"/>
    </row>
    <row r="105" spans="1:18" ht="24">
      <c r="A105" s="85">
        <v>664</v>
      </c>
      <c r="B105" s="86" t="s">
        <v>584</v>
      </c>
      <c r="C105" s="87" t="s">
        <v>210</v>
      </c>
      <c r="D105" s="87" t="s">
        <v>592</v>
      </c>
      <c r="E105" s="58" t="s">
        <v>397</v>
      </c>
      <c r="F105" s="58" t="s">
        <v>394</v>
      </c>
      <c r="G105" s="58" t="s">
        <v>574</v>
      </c>
      <c r="H105" s="54">
        <v>3.14</v>
      </c>
      <c r="I105" s="54">
        <v>1</v>
      </c>
      <c r="J105" s="54">
        <v>1</v>
      </c>
      <c r="K105" s="54">
        <v>1</v>
      </c>
      <c r="L105" s="54">
        <v>1</v>
      </c>
      <c r="M105" s="54">
        <v>1</v>
      </c>
      <c r="N105" s="54">
        <v>1</v>
      </c>
      <c r="O105" s="54">
        <v>1</v>
      </c>
      <c r="P105" s="82">
        <f t="shared" si="2"/>
        <v>3.14</v>
      </c>
      <c r="Q105" s="36" t="s">
        <v>115</v>
      </c>
      <c r="R105" s="69"/>
    </row>
    <row r="106" spans="1:18" ht="24">
      <c r="A106" s="85">
        <v>665</v>
      </c>
      <c r="B106" s="86" t="s">
        <v>584</v>
      </c>
      <c r="C106" s="87" t="s">
        <v>211</v>
      </c>
      <c r="D106" s="87" t="s">
        <v>592</v>
      </c>
      <c r="E106" s="58" t="s">
        <v>397</v>
      </c>
      <c r="F106" s="58" t="s">
        <v>394</v>
      </c>
      <c r="G106" s="58" t="s">
        <v>574</v>
      </c>
      <c r="H106" s="54">
        <v>3.14</v>
      </c>
      <c r="I106" s="54">
        <v>1</v>
      </c>
      <c r="J106" s="54">
        <v>1</v>
      </c>
      <c r="K106" s="54">
        <v>1</v>
      </c>
      <c r="L106" s="54">
        <v>1</v>
      </c>
      <c r="M106" s="54">
        <v>1</v>
      </c>
      <c r="N106" s="54">
        <v>1</v>
      </c>
      <c r="O106" s="54">
        <v>1</v>
      </c>
      <c r="P106" s="82">
        <f t="shared" si="2"/>
        <v>3.14</v>
      </c>
      <c r="Q106" s="36" t="s">
        <v>115</v>
      </c>
      <c r="R106" s="69"/>
    </row>
    <row r="107" spans="1:18" ht="24">
      <c r="A107" s="85">
        <v>666</v>
      </c>
      <c r="B107" s="86" t="s">
        <v>584</v>
      </c>
      <c r="C107" s="87" t="s">
        <v>212</v>
      </c>
      <c r="D107" s="87" t="s">
        <v>592</v>
      </c>
      <c r="E107" s="58" t="s">
        <v>397</v>
      </c>
      <c r="F107" s="58" t="s">
        <v>394</v>
      </c>
      <c r="G107" s="58" t="s">
        <v>574</v>
      </c>
      <c r="H107" s="54">
        <v>3.14</v>
      </c>
      <c r="I107" s="54">
        <v>1</v>
      </c>
      <c r="J107" s="54">
        <v>1</v>
      </c>
      <c r="K107" s="54">
        <v>1</v>
      </c>
      <c r="L107" s="54">
        <v>1</v>
      </c>
      <c r="M107" s="54">
        <v>1</v>
      </c>
      <c r="N107" s="54">
        <v>1</v>
      </c>
      <c r="O107" s="54">
        <v>1</v>
      </c>
      <c r="P107" s="82">
        <f t="shared" si="2"/>
        <v>3.14</v>
      </c>
      <c r="Q107" s="36" t="s">
        <v>115</v>
      </c>
      <c r="R107" s="69"/>
    </row>
    <row r="108" spans="1:18">
      <c r="A108" s="85">
        <v>667</v>
      </c>
      <c r="B108" s="86" t="s">
        <v>584</v>
      </c>
      <c r="C108" s="87" t="s">
        <v>213</v>
      </c>
      <c r="D108" s="87" t="s">
        <v>593</v>
      </c>
      <c r="E108" s="58" t="s">
        <v>397</v>
      </c>
      <c r="F108" s="58" t="s">
        <v>394</v>
      </c>
      <c r="G108" s="58" t="s">
        <v>574</v>
      </c>
      <c r="H108" s="54">
        <v>3.14</v>
      </c>
      <c r="I108" s="54">
        <v>1</v>
      </c>
      <c r="J108" s="54">
        <v>1</v>
      </c>
      <c r="K108" s="54">
        <v>1</v>
      </c>
      <c r="L108" s="54">
        <v>1</v>
      </c>
      <c r="M108" s="54">
        <v>1</v>
      </c>
      <c r="N108" s="54">
        <v>1</v>
      </c>
      <c r="O108" s="54">
        <v>1</v>
      </c>
      <c r="P108" s="82">
        <f t="shared" si="2"/>
        <v>3.14</v>
      </c>
      <c r="Q108" s="36" t="s">
        <v>115</v>
      </c>
      <c r="R108" s="69"/>
    </row>
    <row r="109" spans="1:18">
      <c r="A109" s="85">
        <v>668</v>
      </c>
      <c r="B109" s="86" t="s">
        <v>584</v>
      </c>
      <c r="C109" s="87" t="s">
        <v>214</v>
      </c>
      <c r="D109" s="87" t="s">
        <v>593</v>
      </c>
      <c r="E109" s="58" t="s">
        <v>397</v>
      </c>
      <c r="F109" s="58" t="s">
        <v>394</v>
      </c>
      <c r="G109" s="58" t="s">
        <v>574</v>
      </c>
      <c r="H109" s="54">
        <v>3.14</v>
      </c>
      <c r="I109" s="54">
        <v>1</v>
      </c>
      <c r="J109" s="54">
        <v>1</v>
      </c>
      <c r="K109" s="54">
        <v>1</v>
      </c>
      <c r="L109" s="54">
        <v>1</v>
      </c>
      <c r="M109" s="54">
        <v>1</v>
      </c>
      <c r="N109" s="54">
        <v>1</v>
      </c>
      <c r="O109" s="54">
        <v>1</v>
      </c>
      <c r="P109" s="82">
        <f t="shared" si="2"/>
        <v>3.14</v>
      </c>
      <c r="Q109" s="36" t="s">
        <v>115</v>
      </c>
      <c r="R109" s="69"/>
    </row>
    <row r="110" spans="1:18">
      <c r="A110" s="85">
        <v>669</v>
      </c>
      <c r="B110" s="86" t="s">
        <v>584</v>
      </c>
      <c r="C110" s="87" t="s">
        <v>215</v>
      </c>
      <c r="D110" s="87" t="s">
        <v>593</v>
      </c>
      <c r="E110" s="58" t="s">
        <v>397</v>
      </c>
      <c r="F110" s="58" t="s">
        <v>394</v>
      </c>
      <c r="G110" s="58" t="s">
        <v>574</v>
      </c>
      <c r="H110" s="54">
        <v>3.14</v>
      </c>
      <c r="I110" s="54">
        <v>1</v>
      </c>
      <c r="J110" s="54">
        <v>1</v>
      </c>
      <c r="K110" s="54">
        <v>1</v>
      </c>
      <c r="L110" s="54">
        <v>1</v>
      </c>
      <c r="M110" s="54">
        <v>1</v>
      </c>
      <c r="N110" s="54">
        <v>1</v>
      </c>
      <c r="O110" s="54">
        <v>1</v>
      </c>
      <c r="P110" s="82">
        <f t="shared" si="2"/>
        <v>3.14</v>
      </c>
      <c r="Q110" s="36" t="s">
        <v>115</v>
      </c>
      <c r="R110" s="69"/>
    </row>
    <row r="111" spans="1:18">
      <c r="A111" s="85">
        <v>670</v>
      </c>
      <c r="B111" s="86" t="s">
        <v>584</v>
      </c>
      <c r="C111" s="87" t="s">
        <v>216</v>
      </c>
      <c r="D111" s="87" t="s">
        <v>593</v>
      </c>
      <c r="E111" s="58" t="s">
        <v>397</v>
      </c>
      <c r="F111" s="58" t="s">
        <v>394</v>
      </c>
      <c r="G111" s="58" t="s">
        <v>574</v>
      </c>
      <c r="H111" s="54">
        <v>3.14</v>
      </c>
      <c r="I111" s="54">
        <v>1</v>
      </c>
      <c r="J111" s="54">
        <v>1</v>
      </c>
      <c r="K111" s="54">
        <v>1</v>
      </c>
      <c r="L111" s="54">
        <v>1</v>
      </c>
      <c r="M111" s="54">
        <v>1</v>
      </c>
      <c r="N111" s="54">
        <v>1</v>
      </c>
      <c r="O111" s="54">
        <v>1</v>
      </c>
      <c r="P111" s="82">
        <f t="shared" si="2"/>
        <v>3.14</v>
      </c>
      <c r="Q111" s="36" t="s">
        <v>115</v>
      </c>
      <c r="R111" s="69"/>
    </row>
    <row r="112" spans="1:18">
      <c r="A112" s="85">
        <v>671</v>
      </c>
      <c r="B112" s="86" t="s">
        <v>584</v>
      </c>
      <c r="C112" s="87" t="s">
        <v>217</v>
      </c>
      <c r="D112" s="87" t="s">
        <v>593</v>
      </c>
      <c r="E112" s="58" t="s">
        <v>397</v>
      </c>
      <c r="F112" s="58" t="s">
        <v>394</v>
      </c>
      <c r="G112" s="58" t="s">
        <v>574</v>
      </c>
      <c r="H112" s="54">
        <v>3.14</v>
      </c>
      <c r="I112" s="54">
        <v>1</v>
      </c>
      <c r="J112" s="54">
        <v>1</v>
      </c>
      <c r="K112" s="54">
        <v>1</v>
      </c>
      <c r="L112" s="54">
        <v>1</v>
      </c>
      <c r="M112" s="54">
        <v>1</v>
      </c>
      <c r="N112" s="54">
        <v>1</v>
      </c>
      <c r="O112" s="54">
        <v>1</v>
      </c>
      <c r="P112" s="82">
        <f t="shared" si="2"/>
        <v>3.14</v>
      </c>
      <c r="Q112" s="36" t="s">
        <v>115</v>
      </c>
      <c r="R112" s="69"/>
    </row>
    <row r="113" spans="1:18">
      <c r="A113" s="85">
        <v>672</v>
      </c>
      <c r="B113" s="86" t="s">
        <v>584</v>
      </c>
      <c r="C113" s="87" t="s">
        <v>218</v>
      </c>
      <c r="D113" s="87" t="s">
        <v>593</v>
      </c>
      <c r="E113" s="58" t="s">
        <v>397</v>
      </c>
      <c r="F113" s="58" t="s">
        <v>394</v>
      </c>
      <c r="G113" s="58" t="s">
        <v>574</v>
      </c>
      <c r="H113" s="54">
        <v>3.14</v>
      </c>
      <c r="I113" s="54">
        <v>1</v>
      </c>
      <c r="J113" s="54">
        <v>1</v>
      </c>
      <c r="K113" s="54">
        <v>1</v>
      </c>
      <c r="L113" s="54">
        <v>1</v>
      </c>
      <c r="M113" s="54">
        <v>1</v>
      </c>
      <c r="N113" s="54">
        <v>1</v>
      </c>
      <c r="O113" s="54">
        <v>1</v>
      </c>
      <c r="P113" s="82">
        <f t="shared" si="2"/>
        <v>3.14</v>
      </c>
      <c r="Q113" s="36" t="s">
        <v>115</v>
      </c>
      <c r="R113" s="69"/>
    </row>
    <row r="114" spans="1:18">
      <c r="A114" s="85">
        <v>673</v>
      </c>
      <c r="B114" s="86" t="s">
        <v>584</v>
      </c>
      <c r="C114" s="87" t="s">
        <v>219</v>
      </c>
      <c r="D114" s="87" t="s">
        <v>593</v>
      </c>
      <c r="E114" s="58" t="s">
        <v>397</v>
      </c>
      <c r="F114" s="58" t="s">
        <v>394</v>
      </c>
      <c r="G114" s="58" t="s">
        <v>574</v>
      </c>
      <c r="H114" s="54">
        <v>3.14</v>
      </c>
      <c r="I114" s="54">
        <v>1</v>
      </c>
      <c r="J114" s="54">
        <v>1</v>
      </c>
      <c r="K114" s="54">
        <v>1</v>
      </c>
      <c r="L114" s="54">
        <v>1</v>
      </c>
      <c r="M114" s="54">
        <v>1</v>
      </c>
      <c r="N114" s="54">
        <v>1</v>
      </c>
      <c r="O114" s="54">
        <v>1</v>
      </c>
      <c r="P114" s="82">
        <f t="shared" si="2"/>
        <v>3.14</v>
      </c>
      <c r="Q114" s="36" t="s">
        <v>115</v>
      </c>
      <c r="R114" s="69"/>
    </row>
    <row r="115" spans="1:18">
      <c r="A115" s="85">
        <v>674</v>
      </c>
      <c r="B115" s="86" t="s">
        <v>584</v>
      </c>
      <c r="C115" s="87" t="s">
        <v>220</v>
      </c>
      <c r="D115" s="87" t="s">
        <v>593</v>
      </c>
      <c r="E115" s="58" t="s">
        <v>397</v>
      </c>
      <c r="F115" s="58" t="s">
        <v>394</v>
      </c>
      <c r="G115" s="58" t="s">
        <v>574</v>
      </c>
      <c r="H115" s="54">
        <v>3.14</v>
      </c>
      <c r="I115" s="54">
        <v>1</v>
      </c>
      <c r="J115" s="54">
        <v>1</v>
      </c>
      <c r="K115" s="54">
        <v>1</v>
      </c>
      <c r="L115" s="54">
        <v>1</v>
      </c>
      <c r="M115" s="54">
        <v>1</v>
      </c>
      <c r="N115" s="54">
        <v>1</v>
      </c>
      <c r="O115" s="54">
        <v>1</v>
      </c>
      <c r="P115" s="82">
        <f t="shared" si="2"/>
        <v>3.14</v>
      </c>
      <c r="Q115" s="36" t="s">
        <v>115</v>
      </c>
      <c r="R115" s="69"/>
    </row>
    <row r="116" spans="1:18">
      <c r="A116" s="85">
        <v>675</v>
      </c>
      <c r="B116" s="86" t="s">
        <v>584</v>
      </c>
      <c r="C116" s="87" t="s">
        <v>221</v>
      </c>
      <c r="D116" s="87" t="s">
        <v>594</v>
      </c>
      <c r="E116" s="58" t="s">
        <v>397</v>
      </c>
      <c r="F116" s="58" t="s">
        <v>394</v>
      </c>
      <c r="G116" s="58" t="s">
        <v>574</v>
      </c>
      <c r="H116" s="54">
        <v>3.14</v>
      </c>
      <c r="I116" s="54">
        <v>1</v>
      </c>
      <c r="J116" s="54">
        <v>1</v>
      </c>
      <c r="K116" s="54">
        <v>1</v>
      </c>
      <c r="L116" s="54">
        <v>1</v>
      </c>
      <c r="M116" s="54">
        <v>1</v>
      </c>
      <c r="N116" s="54">
        <v>1</v>
      </c>
      <c r="O116" s="54">
        <v>1</v>
      </c>
      <c r="P116" s="82">
        <f t="shared" si="2"/>
        <v>3.14</v>
      </c>
      <c r="Q116" s="36" t="s">
        <v>115</v>
      </c>
      <c r="R116" s="69"/>
    </row>
    <row r="117" spans="1:18">
      <c r="A117" s="85">
        <v>676</v>
      </c>
      <c r="B117" s="86" t="s">
        <v>584</v>
      </c>
      <c r="C117" s="87" t="s">
        <v>222</v>
      </c>
      <c r="D117" s="87" t="s">
        <v>594</v>
      </c>
      <c r="E117" s="58" t="s">
        <v>397</v>
      </c>
      <c r="F117" s="58" t="s">
        <v>394</v>
      </c>
      <c r="G117" s="58" t="s">
        <v>574</v>
      </c>
      <c r="H117" s="54">
        <v>3.14</v>
      </c>
      <c r="I117" s="54">
        <v>1</v>
      </c>
      <c r="J117" s="54">
        <v>1</v>
      </c>
      <c r="K117" s="54">
        <v>1</v>
      </c>
      <c r="L117" s="54">
        <v>1</v>
      </c>
      <c r="M117" s="54">
        <v>1</v>
      </c>
      <c r="N117" s="54">
        <v>1</v>
      </c>
      <c r="O117" s="54">
        <v>1</v>
      </c>
      <c r="P117" s="82">
        <f t="shared" si="2"/>
        <v>3.14</v>
      </c>
      <c r="Q117" s="36" t="s">
        <v>115</v>
      </c>
      <c r="R117" s="69"/>
    </row>
    <row r="118" spans="1:18">
      <c r="A118" s="85">
        <v>677</v>
      </c>
      <c r="B118" s="86" t="s">
        <v>584</v>
      </c>
      <c r="C118" s="87" t="s">
        <v>223</v>
      </c>
      <c r="D118" s="87" t="s">
        <v>594</v>
      </c>
      <c r="E118" s="58" t="s">
        <v>397</v>
      </c>
      <c r="F118" s="58" t="s">
        <v>394</v>
      </c>
      <c r="G118" s="58" t="s">
        <v>574</v>
      </c>
      <c r="H118" s="54">
        <v>3.14</v>
      </c>
      <c r="I118" s="54">
        <v>1</v>
      </c>
      <c r="J118" s="54">
        <v>1</v>
      </c>
      <c r="K118" s="54">
        <v>1</v>
      </c>
      <c r="L118" s="54">
        <v>1</v>
      </c>
      <c r="M118" s="54">
        <v>1</v>
      </c>
      <c r="N118" s="54">
        <v>1</v>
      </c>
      <c r="O118" s="54">
        <v>1</v>
      </c>
      <c r="P118" s="82">
        <f t="shared" si="2"/>
        <v>3.14</v>
      </c>
      <c r="Q118" s="36" t="s">
        <v>115</v>
      </c>
      <c r="R118" s="69"/>
    </row>
    <row r="119" spans="1:18">
      <c r="A119" s="85">
        <v>678</v>
      </c>
      <c r="B119" s="86" t="s">
        <v>584</v>
      </c>
      <c r="C119" s="87" t="s">
        <v>224</v>
      </c>
      <c r="D119" s="87" t="s">
        <v>594</v>
      </c>
      <c r="E119" s="58" t="s">
        <v>397</v>
      </c>
      <c r="F119" s="58" t="s">
        <v>394</v>
      </c>
      <c r="G119" s="58" t="s">
        <v>574</v>
      </c>
      <c r="H119" s="54">
        <v>3.14</v>
      </c>
      <c r="I119" s="54">
        <v>1</v>
      </c>
      <c r="J119" s="54">
        <v>1</v>
      </c>
      <c r="K119" s="54">
        <v>1</v>
      </c>
      <c r="L119" s="54">
        <v>1</v>
      </c>
      <c r="M119" s="54">
        <v>1</v>
      </c>
      <c r="N119" s="54">
        <v>1</v>
      </c>
      <c r="O119" s="54">
        <v>1</v>
      </c>
      <c r="P119" s="82">
        <f t="shared" si="2"/>
        <v>3.14</v>
      </c>
      <c r="Q119" s="36" t="s">
        <v>115</v>
      </c>
      <c r="R119" s="69"/>
    </row>
    <row r="120" spans="1:18">
      <c r="A120" s="85">
        <v>679</v>
      </c>
      <c r="B120" s="86" t="s">
        <v>584</v>
      </c>
      <c r="C120" s="87" t="s">
        <v>225</v>
      </c>
      <c r="D120" s="87" t="s">
        <v>594</v>
      </c>
      <c r="E120" s="58" t="s">
        <v>397</v>
      </c>
      <c r="F120" s="58" t="s">
        <v>394</v>
      </c>
      <c r="G120" s="58" t="s">
        <v>574</v>
      </c>
      <c r="H120" s="54">
        <v>3.14</v>
      </c>
      <c r="I120" s="54">
        <v>1</v>
      </c>
      <c r="J120" s="54">
        <v>1</v>
      </c>
      <c r="K120" s="54">
        <v>1</v>
      </c>
      <c r="L120" s="54">
        <v>1</v>
      </c>
      <c r="M120" s="54">
        <v>1</v>
      </c>
      <c r="N120" s="54">
        <v>1</v>
      </c>
      <c r="O120" s="54">
        <v>1</v>
      </c>
      <c r="P120" s="82">
        <f t="shared" si="2"/>
        <v>3.14</v>
      </c>
      <c r="Q120" s="36" t="s">
        <v>115</v>
      </c>
      <c r="R120" s="69"/>
    </row>
    <row r="121" spans="1:18">
      <c r="A121" s="85">
        <v>680</v>
      </c>
      <c r="B121" s="86" t="s">
        <v>584</v>
      </c>
      <c r="C121" s="87" t="s">
        <v>226</v>
      </c>
      <c r="D121" s="87" t="s">
        <v>594</v>
      </c>
      <c r="E121" s="58" t="s">
        <v>397</v>
      </c>
      <c r="F121" s="58" t="s">
        <v>394</v>
      </c>
      <c r="G121" s="58" t="s">
        <v>574</v>
      </c>
      <c r="H121" s="54">
        <v>3.14</v>
      </c>
      <c r="I121" s="54">
        <v>1</v>
      </c>
      <c r="J121" s="54">
        <v>1</v>
      </c>
      <c r="K121" s="54">
        <v>1</v>
      </c>
      <c r="L121" s="54">
        <v>1</v>
      </c>
      <c r="M121" s="54">
        <v>1</v>
      </c>
      <c r="N121" s="54">
        <v>1</v>
      </c>
      <c r="O121" s="54">
        <v>1</v>
      </c>
      <c r="P121" s="82">
        <f t="shared" si="2"/>
        <v>3.14</v>
      </c>
      <c r="Q121" s="36" t="s">
        <v>115</v>
      </c>
      <c r="R121" s="69"/>
    </row>
    <row r="122" spans="1:18">
      <c r="A122" s="85">
        <v>681</v>
      </c>
      <c r="B122" s="86" t="s">
        <v>584</v>
      </c>
      <c r="C122" s="87" t="s">
        <v>227</v>
      </c>
      <c r="D122" s="87" t="s">
        <v>594</v>
      </c>
      <c r="E122" s="58" t="s">
        <v>397</v>
      </c>
      <c r="F122" s="58" t="s">
        <v>394</v>
      </c>
      <c r="G122" s="58" t="s">
        <v>574</v>
      </c>
      <c r="H122" s="54">
        <v>3.14</v>
      </c>
      <c r="I122" s="54">
        <v>1</v>
      </c>
      <c r="J122" s="54">
        <v>1</v>
      </c>
      <c r="K122" s="54">
        <v>1</v>
      </c>
      <c r="L122" s="54">
        <v>1</v>
      </c>
      <c r="M122" s="54">
        <v>1</v>
      </c>
      <c r="N122" s="54">
        <v>1</v>
      </c>
      <c r="O122" s="54">
        <v>1</v>
      </c>
      <c r="P122" s="82">
        <f t="shared" si="2"/>
        <v>3.14</v>
      </c>
      <c r="Q122" s="36" t="s">
        <v>115</v>
      </c>
      <c r="R122" s="69"/>
    </row>
    <row r="123" spans="1:18">
      <c r="A123" s="85">
        <v>682</v>
      </c>
      <c r="B123" s="86" t="s">
        <v>584</v>
      </c>
      <c r="C123" s="87" t="s">
        <v>228</v>
      </c>
      <c r="D123" s="87" t="s">
        <v>594</v>
      </c>
      <c r="E123" s="58" t="s">
        <v>397</v>
      </c>
      <c r="F123" s="58" t="s">
        <v>394</v>
      </c>
      <c r="G123" s="58" t="s">
        <v>574</v>
      </c>
      <c r="H123" s="54">
        <v>3.14</v>
      </c>
      <c r="I123" s="54">
        <v>1</v>
      </c>
      <c r="J123" s="54">
        <v>1</v>
      </c>
      <c r="K123" s="54">
        <v>1</v>
      </c>
      <c r="L123" s="54">
        <v>1</v>
      </c>
      <c r="M123" s="54">
        <v>1</v>
      </c>
      <c r="N123" s="54">
        <v>1</v>
      </c>
      <c r="O123" s="54">
        <v>1</v>
      </c>
      <c r="P123" s="82">
        <f t="shared" si="2"/>
        <v>3.14</v>
      </c>
      <c r="Q123" s="36" t="s">
        <v>115</v>
      </c>
      <c r="R123" s="69"/>
    </row>
    <row r="124" spans="1:18">
      <c r="A124" s="85">
        <v>683</v>
      </c>
      <c r="B124" s="86" t="s">
        <v>584</v>
      </c>
      <c r="C124" s="87" t="s">
        <v>229</v>
      </c>
      <c r="D124" s="87" t="s">
        <v>594</v>
      </c>
      <c r="E124" s="58" t="s">
        <v>397</v>
      </c>
      <c r="F124" s="58" t="s">
        <v>394</v>
      </c>
      <c r="G124" s="58" t="s">
        <v>574</v>
      </c>
      <c r="H124" s="54">
        <v>3.14</v>
      </c>
      <c r="I124" s="54">
        <v>1</v>
      </c>
      <c r="J124" s="54">
        <v>1</v>
      </c>
      <c r="K124" s="54">
        <v>1</v>
      </c>
      <c r="L124" s="54">
        <v>1</v>
      </c>
      <c r="M124" s="54">
        <v>1</v>
      </c>
      <c r="N124" s="54">
        <v>1</v>
      </c>
      <c r="O124" s="54">
        <v>1</v>
      </c>
      <c r="P124" s="82">
        <f t="shared" si="2"/>
        <v>3.14</v>
      </c>
      <c r="Q124" s="36" t="s">
        <v>115</v>
      </c>
      <c r="R124" s="69"/>
    </row>
    <row r="125" spans="1:18">
      <c r="A125" s="85">
        <v>684</v>
      </c>
      <c r="B125" s="86" t="s">
        <v>584</v>
      </c>
      <c r="C125" s="87" t="s">
        <v>230</v>
      </c>
      <c r="D125" s="87" t="s">
        <v>594</v>
      </c>
      <c r="E125" s="58" t="s">
        <v>397</v>
      </c>
      <c r="F125" s="58" t="s">
        <v>394</v>
      </c>
      <c r="G125" s="58" t="s">
        <v>574</v>
      </c>
      <c r="H125" s="54">
        <v>3.14</v>
      </c>
      <c r="I125" s="54">
        <v>1</v>
      </c>
      <c r="J125" s="54">
        <v>1</v>
      </c>
      <c r="K125" s="54">
        <v>1</v>
      </c>
      <c r="L125" s="54">
        <v>1</v>
      </c>
      <c r="M125" s="54">
        <v>1</v>
      </c>
      <c r="N125" s="54">
        <v>1</v>
      </c>
      <c r="O125" s="54">
        <v>1</v>
      </c>
      <c r="P125" s="82">
        <f t="shared" si="2"/>
        <v>3.14</v>
      </c>
      <c r="Q125" s="36" t="s">
        <v>115</v>
      </c>
      <c r="R125" s="69"/>
    </row>
    <row r="126" spans="1:18">
      <c r="A126" s="85">
        <v>685</v>
      </c>
      <c r="B126" s="86" t="s">
        <v>584</v>
      </c>
      <c r="C126" s="87" t="s">
        <v>231</v>
      </c>
      <c r="D126" s="87" t="s">
        <v>594</v>
      </c>
      <c r="E126" s="58" t="s">
        <v>397</v>
      </c>
      <c r="F126" s="58" t="s">
        <v>394</v>
      </c>
      <c r="G126" s="58" t="s">
        <v>574</v>
      </c>
      <c r="H126" s="54">
        <v>3.14</v>
      </c>
      <c r="I126" s="54">
        <v>1</v>
      </c>
      <c r="J126" s="54">
        <v>1</v>
      </c>
      <c r="K126" s="54">
        <v>1</v>
      </c>
      <c r="L126" s="54">
        <v>1</v>
      </c>
      <c r="M126" s="54">
        <v>1</v>
      </c>
      <c r="N126" s="54">
        <v>1</v>
      </c>
      <c r="O126" s="54">
        <v>1</v>
      </c>
      <c r="P126" s="82">
        <f t="shared" si="2"/>
        <v>3.14</v>
      </c>
      <c r="Q126" s="36" t="s">
        <v>115</v>
      </c>
      <c r="R126" s="69"/>
    </row>
    <row r="127" spans="1:18">
      <c r="A127" s="85">
        <v>686</v>
      </c>
      <c r="B127" s="86" t="s">
        <v>584</v>
      </c>
      <c r="C127" s="87" t="s">
        <v>232</v>
      </c>
      <c r="D127" s="87" t="s">
        <v>594</v>
      </c>
      <c r="E127" s="58" t="s">
        <v>397</v>
      </c>
      <c r="F127" s="58" t="s">
        <v>394</v>
      </c>
      <c r="G127" s="58" t="s">
        <v>574</v>
      </c>
      <c r="H127" s="54">
        <v>3.14</v>
      </c>
      <c r="I127" s="54">
        <v>1</v>
      </c>
      <c r="J127" s="54">
        <v>1</v>
      </c>
      <c r="K127" s="54">
        <v>1</v>
      </c>
      <c r="L127" s="54">
        <v>1</v>
      </c>
      <c r="M127" s="54">
        <v>1</v>
      </c>
      <c r="N127" s="54">
        <v>1</v>
      </c>
      <c r="O127" s="54">
        <v>1</v>
      </c>
      <c r="P127" s="82">
        <f t="shared" si="2"/>
        <v>3.14</v>
      </c>
      <c r="Q127" s="36" t="s">
        <v>115</v>
      </c>
      <c r="R127" s="69"/>
    </row>
    <row r="128" spans="1:18">
      <c r="A128" s="85">
        <v>687</v>
      </c>
      <c r="B128" s="86" t="s">
        <v>584</v>
      </c>
      <c r="C128" s="87" t="s">
        <v>233</v>
      </c>
      <c r="D128" s="87" t="s">
        <v>594</v>
      </c>
      <c r="E128" s="58" t="s">
        <v>397</v>
      </c>
      <c r="F128" s="58" t="s">
        <v>394</v>
      </c>
      <c r="G128" s="58" t="s">
        <v>574</v>
      </c>
      <c r="H128" s="54">
        <v>3.14</v>
      </c>
      <c r="I128" s="54">
        <v>1</v>
      </c>
      <c r="J128" s="54">
        <v>1</v>
      </c>
      <c r="K128" s="54">
        <v>1</v>
      </c>
      <c r="L128" s="54">
        <v>1</v>
      </c>
      <c r="M128" s="54">
        <v>1</v>
      </c>
      <c r="N128" s="54">
        <v>1</v>
      </c>
      <c r="O128" s="54">
        <v>1</v>
      </c>
      <c r="P128" s="82">
        <f t="shared" si="2"/>
        <v>3.14</v>
      </c>
      <c r="Q128" s="36" t="s">
        <v>115</v>
      </c>
      <c r="R128" s="69"/>
    </row>
    <row r="129" spans="1:18">
      <c r="A129" s="85">
        <v>688</v>
      </c>
      <c r="B129" s="86" t="s">
        <v>584</v>
      </c>
      <c r="C129" s="87" t="s">
        <v>234</v>
      </c>
      <c r="D129" s="87" t="s">
        <v>594</v>
      </c>
      <c r="E129" s="58" t="s">
        <v>397</v>
      </c>
      <c r="F129" s="58" t="s">
        <v>394</v>
      </c>
      <c r="G129" s="58" t="s">
        <v>574</v>
      </c>
      <c r="H129" s="54">
        <v>3.14</v>
      </c>
      <c r="I129" s="54">
        <v>1</v>
      </c>
      <c r="J129" s="54">
        <v>1</v>
      </c>
      <c r="K129" s="54">
        <v>1</v>
      </c>
      <c r="L129" s="54">
        <v>1</v>
      </c>
      <c r="M129" s="54">
        <v>1</v>
      </c>
      <c r="N129" s="54">
        <v>1</v>
      </c>
      <c r="O129" s="54">
        <v>1</v>
      </c>
      <c r="P129" s="82">
        <f t="shared" si="2"/>
        <v>3.14</v>
      </c>
      <c r="Q129" s="36" t="s">
        <v>115</v>
      </c>
      <c r="R129" s="69"/>
    </row>
    <row r="130" spans="1:18">
      <c r="A130" s="85">
        <v>689</v>
      </c>
      <c r="B130" s="86" t="s">
        <v>584</v>
      </c>
      <c r="C130" s="87" t="s">
        <v>235</v>
      </c>
      <c r="D130" s="87" t="s">
        <v>594</v>
      </c>
      <c r="E130" s="58" t="s">
        <v>397</v>
      </c>
      <c r="F130" s="58" t="s">
        <v>394</v>
      </c>
      <c r="G130" s="58" t="s">
        <v>574</v>
      </c>
      <c r="H130" s="54">
        <v>3.14</v>
      </c>
      <c r="I130" s="54">
        <v>1</v>
      </c>
      <c r="J130" s="54">
        <v>1</v>
      </c>
      <c r="K130" s="54">
        <v>1</v>
      </c>
      <c r="L130" s="54">
        <v>1</v>
      </c>
      <c r="M130" s="54">
        <v>1</v>
      </c>
      <c r="N130" s="54">
        <v>1</v>
      </c>
      <c r="O130" s="54">
        <v>1</v>
      </c>
      <c r="P130" s="82">
        <f t="shared" si="2"/>
        <v>3.14</v>
      </c>
      <c r="Q130" s="36" t="s">
        <v>115</v>
      </c>
      <c r="R130" s="69"/>
    </row>
    <row r="131" spans="1:18">
      <c r="A131" s="85">
        <v>690</v>
      </c>
      <c r="B131" s="86" t="s">
        <v>584</v>
      </c>
      <c r="C131" s="87" t="s">
        <v>236</v>
      </c>
      <c r="D131" s="87" t="s">
        <v>594</v>
      </c>
      <c r="E131" s="58" t="s">
        <v>397</v>
      </c>
      <c r="F131" s="58" t="s">
        <v>394</v>
      </c>
      <c r="G131" s="58" t="s">
        <v>574</v>
      </c>
      <c r="H131" s="54">
        <v>3.14</v>
      </c>
      <c r="I131" s="54">
        <v>1</v>
      </c>
      <c r="J131" s="54">
        <v>1</v>
      </c>
      <c r="K131" s="54">
        <v>1</v>
      </c>
      <c r="L131" s="54">
        <v>1</v>
      </c>
      <c r="M131" s="54">
        <v>1</v>
      </c>
      <c r="N131" s="54">
        <v>1</v>
      </c>
      <c r="O131" s="54">
        <v>1</v>
      </c>
      <c r="P131" s="82">
        <f t="shared" si="2"/>
        <v>3.14</v>
      </c>
      <c r="Q131" s="36" t="s">
        <v>115</v>
      </c>
      <c r="R131" s="69"/>
    </row>
    <row r="132" spans="1:18">
      <c r="A132" s="85">
        <v>691</v>
      </c>
      <c r="B132" s="86" t="s">
        <v>584</v>
      </c>
      <c r="C132" s="87" t="s">
        <v>237</v>
      </c>
      <c r="D132" s="87" t="s">
        <v>594</v>
      </c>
      <c r="E132" s="58" t="s">
        <v>397</v>
      </c>
      <c r="F132" s="58" t="s">
        <v>394</v>
      </c>
      <c r="G132" s="58" t="s">
        <v>574</v>
      </c>
      <c r="H132" s="54">
        <v>3.14</v>
      </c>
      <c r="I132" s="54">
        <v>1</v>
      </c>
      <c r="J132" s="54">
        <v>1</v>
      </c>
      <c r="K132" s="54">
        <v>1</v>
      </c>
      <c r="L132" s="54">
        <v>1</v>
      </c>
      <c r="M132" s="54">
        <v>1</v>
      </c>
      <c r="N132" s="54">
        <v>1</v>
      </c>
      <c r="O132" s="54">
        <v>1</v>
      </c>
      <c r="P132" s="82">
        <f t="shared" si="2"/>
        <v>3.14</v>
      </c>
      <c r="Q132" s="36" t="s">
        <v>115</v>
      </c>
      <c r="R132" s="69"/>
    </row>
    <row r="133" spans="1:18">
      <c r="A133" s="85">
        <v>692</v>
      </c>
      <c r="B133" s="86" t="s">
        <v>584</v>
      </c>
      <c r="C133" s="87" t="s">
        <v>238</v>
      </c>
      <c r="D133" s="87" t="s">
        <v>594</v>
      </c>
      <c r="E133" s="58" t="s">
        <v>397</v>
      </c>
      <c r="F133" s="58" t="s">
        <v>394</v>
      </c>
      <c r="G133" s="58" t="s">
        <v>574</v>
      </c>
      <c r="H133" s="54">
        <v>3.14</v>
      </c>
      <c r="I133" s="54">
        <v>1</v>
      </c>
      <c r="J133" s="54">
        <v>1</v>
      </c>
      <c r="K133" s="54">
        <v>1</v>
      </c>
      <c r="L133" s="54">
        <v>1</v>
      </c>
      <c r="M133" s="54">
        <v>1</v>
      </c>
      <c r="N133" s="54">
        <v>1</v>
      </c>
      <c r="O133" s="54">
        <v>1</v>
      </c>
      <c r="P133" s="82">
        <f t="shared" si="2"/>
        <v>3.14</v>
      </c>
      <c r="Q133" s="36" t="s">
        <v>115</v>
      </c>
      <c r="R133" s="69"/>
    </row>
    <row r="134" spans="1:18">
      <c r="A134" s="85">
        <v>693</v>
      </c>
      <c r="B134" s="86" t="s">
        <v>584</v>
      </c>
      <c r="C134" s="87" t="s">
        <v>239</v>
      </c>
      <c r="D134" s="87" t="s">
        <v>594</v>
      </c>
      <c r="E134" s="58" t="s">
        <v>397</v>
      </c>
      <c r="F134" s="58" t="s">
        <v>394</v>
      </c>
      <c r="G134" s="58" t="s">
        <v>574</v>
      </c>
      <c r="H134" s="54">
        <v>3.14</v>
      </c>
      <c r="I134" s="54">
        <v>1</v>
      </c>
      <c r="J134" s="54">
        <v>1</v>
      </c>
      <c r="K134" s="54">
        <v>1</v>
      </c>
      <c r="L134" s="54">
        <v>1</v>
      </c>
      <c r="M134" s="54">
        <v>1</v>
      </c>
      <c r="N134" s="54">
        <v>1</v>
      </c>
      <c r="O134" s="54">
        <v>1</v>
      </c>
      <c r="P134" s="82">
        <f t="shared" si="2"/>
        <v>3.14</v>
      </c>
      <c r="Q134" s="36" t="s">
        <v>115</v>
      </c>
      <c r="R134" s="69"/>
    </row>
    <row r="135" spans="1:18">
      <c r="A135" s="85">
        <v>694</v>
      </c>
      <c r="B135" s="86" t="s">
        <v>584</v>
      </c>
      <c r="C135" s="87" t="s">
        <v>240</v>
      </c>
      <c r="D135" s="87" t="s">
        <v>594</v>
      </c>
      <c r="E135" s="58" t="s">
        <v>397</v>
      </c>
      <c r="F135" s="58" t="s">
        <v>394</v>
      </c>
      <c r="G135" s="58" t="s">
        <v>574</v>
      </c>
      <c r="H135" s="54">
        <v>3.14</v>
      </c>
      <c r="I135" s="54">
        <v>1</v>
      </c>
      <c r="J135" s="54">
        <v>1</v>
      </c>
      <c r="K135" s="54">
        <v>1</v>
      </c>
      <c r="L135" s="54">
        <v>1</v>
      </c>
      <c r="M135" s="54">
        <v>1</v>
      </c>
      <c r="N135" s="54">
        <v>1</v>
      </c>
      <c r="O135" s="54">
        <v>1</v>
      </c>
      <c r="P135" s="82">
        <f t="shared" si="2"/>
        <v>3.14</v>
      </c>
      <c r="Q135" s="36" t="s">
        <v>115</v>
      </c>
      <c r="R135" s="69"/>
    </row>
    <row r="136" spans="1:18">
      <c r="A136" s="85">
        <v>695</v>
      </c>
      <c r="B136" s="86" t="s">
        <v>584</v>
      </c>
      <c r="C136" s="87" t="s">
        <v>241</v>
      </c>
      <c r="D136" s="87" t="s">
        <v>593</v>
      </c>
      <c r="E136" s="58" t="s">
        <v>397</v>
      </c>
      <c r="F136" s="58" t="s">
        <v>394</v>
      </c>
      <c r="G136" s="58" t="s">
        <v>574</v>
      </c>
      <c r="H136" s="54">
        <v>3.14</v>
      </c>
      <c r="I136" s="54">
        <v>1</v>
      </c>
      <c r="J136" s="54">
        <v>1</v>
      </c>
      <c r="K136" s="54">
        <v>1</v>
      </c>
      <c r="L136" s="54">
        <v>1</v>
      </c>
      <c r="M136" s="54">
        <v>1</v>
      </c>
      <c r="N136" s="54">
        <v>1</v>
      </c>
      <c r="O136" s="54">
        <v>1</v>
      </c>
      <c r="P136" s="82">
        <f t="shared" si="2"/>
        <v>3.14</v>
      </c>
      <c r="Q136" s="36" t="s">
        <v>115</v>
      </c>
      <c r="R136" s="69"/>
    </row>
    <row r="137" spans="1:18">
      <c r="A137" s="85">
        <v>696</v>
      </c>
      <c r="B137" s="86" t="s">
        <v>584</v>
      </c>
      <c r="C137" s="87" t="s">
        <v>242</v>
      </c>
      <c r="D137" s="87" t="s">
        <v>593</v>
      </c>
      <c r="E137" s="58" t="s">
        <v>397</v>
      </c>
      <c r="F137" s="58" t="s">
        <v>394</v>
      </c>
      <c r="G137" s="58" t="s">
        <v>574</v>
      </c>
      <c r="H137" s="54">
        <v>3.14</v>
      </c>
      <c r="I137" s="54">
        <v>1</v>
      </c>
      <c r="J137" s="54">
        <v>1</v>
      </c>
      <c r="K137" s="54">
        <v>1</v>
      </c>
      <c r="L137" s="54">
        <v>1</v>
      </c>
      <c r="M137" s="54">
        <v>1</v>
      </c>
      <c r="N137" s="54">
        <v>1</v>
      </c>
      <c r="O137" s="54">
        <v>1</v>
      </c>
      <c r="P137" s="82">
        <f t="shared" si="2"/>
        <v>3.14</v>
      </c>
      <c r="Q137" s="36" t="s">
        <v>115</v>
      </c>
      <c r="R137" s="69"/>
    </row>
    <row r="138" spans="1:18">
      <c r="A138" s="85">
        <v>697</v>
      </c>
      <c r="B138" s="86" t="s">
        <v>584</v>
      </c>
      <c r="C138" s="87" t="s">
        <v>243</v>
      </c>
      <c r="D138" s="87" t="s">
        <v>593</v>
      </c>
      <c r="E138" s="58" t="s">
        <v>397</v>
      </c>
      <c r="F138" s="58" t="s">
        <v>394</v>
      </c>
      <c r="G138" s="58" t="s">
        <v>574</v>
      </c>
      <c r="H138" s="54">
        <v>3.14</v>
      </c>
      <c r="I138" s="54">
        <v>1</v>
      </c>
      <c r="J138" s="54">
        <v>1</v>
      </c>
      <c r="K138" s="54">
        <v>1</v>
      </c>
      <c r="L138" s="54">
        <v>1</v>
      </c>
      <c r="M138" s="54">
        <v>1</v>
      </c>
      <c r="N138" s="54">
        <v>1</v>
      </c>
      <c r="O138" s="54">
        <v>1</v>
      </c>
      <c r="P138" s="82">
        <f t="shared" si="2"/>
        <v>3.14</v>
      </c>
      <c r="Q138" s="36" t="s">
        <v>115</v>
      </c>
      <c r="R138" s="69"/>
    </row>
    <row r="139" spans="1:18">
      <c r="A139" s="85">
        <v>698</v>
      </c>
      <c r="B139" s="86" t="s">
        <v>584</v>
      </c>
      <c r="C139" s="87" t="s">
        <v>244</v>
      </c>
      <c r="D139" s="87" t="s">
        <v>593</v>
      </c>
      <c r="E139" s="58" t="s">
        <v>397</v>
      </c>
      <c r="F139" s="58" t="s">
        <v>394</v>
      </c>
      <c r="G139" s="58" t="s">
        <v>574</v>
      </c>
      <c r="H139" s="54">
        <v>3.14</v>
      </c>
      <c r="I139" s="54">
        <v>1</v>
      </c>
      <c r="J139" s="54">
        <v>1</v>
      </c>
      <c r="K139" s="54">
        <v>1</v>
      </c>
      <c r="L139" s="54">
        <v>1</v>
      </c>
      <c r="M139" s="54">
        <v>1</v>
      </c>
      <c r="N139" s="54">
        <v>1</v>
      </c>
      <c r="O139" s="54">
        <v>1</v>
      </c>
      <c r="P139" s="82">
        <f t="shared" si="2"/>
        <v>3.14</v>
      </c>
      <c r="Q139" s="36" t="s">
        <v>115</v>
      </c>
      <c r="R139" s="69"/>
    </row>
    <row r="140" spans="1:18">
      <c r="A140" s="85">
        <v>699</v>
      </c>
      <c r="B140" s="86" t="s">
        <v>584</v>
      </c>
      <c r="C140" s="87" t="s">
        <v>245</v>
      </c>
      <c r="D140" s="87" t="s">
        <v>593</v>
      </c>
      <c r="E140" s="58" t="s">
        <v>397</v>
      </c>
      <c r="F140" s="58" t="s">
        <v>394</v>
      </c>
      <c r="G140" s="58" t="s">
        <v>574</v>
      </c>
      <c r="H140" s="54">
        <v>3.14</v>
      </c>
      <c r="I140" s="54">
        <v>1</v>
      </c>
      <c r="J140" s="54">
        <v>1</v>
      </c>
      <c r="K140" s="54">
        <v>1</v>
      </c>
      <c r="L140" s="54">
        <v>1</v>
      </c>
      <c r="M140" s="54">
        <v>1</v>
      </c>
      <c r="N140" s="54">
        <v>1</v>
      </c>
      <c r="O140" s="54">
        <v>1</v>
      </c>
      <c r="P140" s="82">
        <f t="shared" si="2"/>
        <v>3.14</v>
      </c>
      <c r="Q140" s="36" t="s">
        <v>115</v>
      </c>
      <c r="R140" s="69"/>
    </row>
    <row r="141" spans="1:18">
      <c r="A141" s="85">
        <v>700</v>
      </c>
      <c r="B141" s="86" t="s">
        <v>584</v>
      </c>
      <c r="C141" s="87" t="s">
        <v>246</v>
      </c>
      <c r="D141" s="87" t="s">
        <v>593</v>
      </c>
      <c r="E141" s="58" t="s">
        <v>397</v>
      </c>
      <c r="F141" s="58" t="s">
        <v>394</v>
      </c>
      <c r="G141" s="58" t="s">
        <v>574</v>
      </c>
      <c r="H141" s="54">
        <v>3.14</v>
      </c>
      <c r="I141" s="54">
        <v>1</v>
      </c>
      <c r="J141" s="54">
        <v>1</v>
      </c>
      <c r="K141" s="54">
        <v>1</v>
      </c>
      <c r="L141" s="54">
        <v>1</v>
      </c>
      <c r="M141" s="54">
        <v>1</v>
      </c>
      <c r="N141" s="54">
        <v>1</v>
      </c>
      <c r="O141" s="54">
        <v>1</v>
      </c>
      <c r="P141" s="82">
        <f t="shared" si="2"/>
        <v>3.14</v>
      </c>
      <c r="Q141" s="36" t="s">
        <v>115</v>
      </c>
      <c r="R141" s="69"/>
    </row>
    <row r="142" spans="1:18">
      <c r="A142" s="85">
        <v>701</v>
      </c>
      <c r="B142" s="86" t="s">
        <v>584</v>
      </c>
      <c r="C142" s="87" t="s">
        <v>247</v>
      </c>
      <c r="D142" s="87" t="s">
        <v>593</v>
      </c>
      <c r="E142" s="58" t="s">
        <v>397</v>
      </c>
      <c r="F142" s="58" t="s">
        <v>394</v>
      </c>
      <c r="G142" s="58" t="s">
        <v>574</v>
      </c>
      <c r="H142" s="54">
        <v>3.14</v>
      </c>
      <c r="I142" s="54">
        <v>1</v>
      </c>
      <c r="J142" s="54">
        <v>1</v>
      </c>
      <c r="K142" s="54">
        <v>1</v>
      </c>
      <c r="L142" s="54">
        <v>1</v>
      </c>
      <c r="M142" s="54">
        <v>1</v>
      </c>
      <c r="N142" s="54">
        <v>1</v>
      </c>
      <c r="O142" s="54">
        <v>1</v>
      </c>
      <c r="P142" s="82">
        <f t="shared" si="2"/>
        <v>3.14</v>
      </c>
      <c r="Q142" s="36" t="s">
        <v>115</v>
      </c>
      <c r="R142" s="69"/>
    </row>
    <row r="143" spans="1:18">
      <c r="A143" s="85">
        <v>702</v>
      </c>
      <c r="B143" s="86" t="s">
        <v>584</v>
      </c>
      <c r="C143" s="87" t="s">
        <v>248</v>
      </c>
      <c r="D143" s="87" t="s">
        <v>593</v>
      </c>
      <c r="E143" s="58" t="s">
        <v>397</v>
      </c>
      <c r="F143" s="58" t="s">
        <v>394</v>
      </c>
      <c r="G143" s="58" t="s">
        <v>574</v>
      </c>
      <c r="H143" s="54">
        <v>3.14</v>
      </c>
      <c r="I143" s="54">
        <v>1</v>
      </c>
      <c r="J143" s="54">
        <v>1</v>
      </c>
      <c r="K143" s="54">
        <v>1</v>
      </c>
      <c r="L143" s="54">
        <v>1</v>
      </c>
      <c r="M143" s="54">
        <v>1</v>
      </c>
      <c r="N143" s="54">
        <v>1</v>
      </c>
      <c r="O143" s="54">
        <v>1</v>
      </c>
      <c r="P143" s="82">
        <f t="shared" si="2"/>
        <v>3.14</v>
      </c>
      <c r="Q143" s="36" t="s">
        <v>115</v>
      </c>
      <c r="R143" s="69"/>
    </row>
    <row r="144" spans="1:18" ht="24">
      <c r="A144" s="85">
        <v>703</v>
      </c>
      <c r="B144" s="86" t="s">
        <v>584</v>
      </c>
      <c r="C144" s="87" t="s">
        <v>249</v>
      </c>
      <c r="D144" s="87" t="s">
        <v>595</v>
      </c>
      <c r="E144" s="58" t="s">
        <v>397</v>
      </c>
      <c r="F144" s="58" t="s">
        <v>394</v>
      </c>
      <c r="G144" s="58" t="s">
        <v>574</v>
      </c>
      <c r="H144" s="54">
        <v>3.14</v>
      </c>
      <c r="I144" s="54">
        <v>1</v>
      </c>
      <c r="J144" s="54">
        <v>1</v>
      </c>
      <c r="K144" s="54">
        <v>1</v>
      </c>
      <c r="L144" s="54">
        <v>1</v>
      </c>
      <c r="M144" s="54">
        <v>1</v>
      </c>
      <c r="N144" s="54">
        <v>1</v>
      </c>
      <c r="O144" s="54">
        <v>1</v>
      </c>
      <c r="P144" s="82">
        <f t="shared" si="2"/>
        <v>3.14</v>
      </c>
      <c r="Q144" s="36" t="s">
        <v>115</v>
      </c>
      <c r="R144" s="69"/>
    </row>
    <row r="145" spans="1:18" ht="24">
      <c r="A145" s="85">
        <v>704</v>
      </c>
      <c r="B145" s="86" t="s">
        <v>584</v>
      </c>
      <c r="C145" s="87" t="s">
        <v>250</v>
      </c>
      <c r="D145" s="87" t="s">
        <v>595</v>
      </c>
      <c r="E145" s="58" t="s">
        <v>397</v>
      </c>
      <c r="F145" s="58" t="s">
        <v>394</v>
      </c>
      <c r="G145" s="58" t="s">
        <v>574</v>
      </c>
      <c r="H145" s="54">
        <v>3.14</v>
      </c>
      <c r="I145" s="54">
        <v>1</v>
      </c>
      <c r="J145" s="54">
        <v>1</v>
      </c>
      <c r="K145" s="54">
        <v>1</v>
      </c>
      <c r="L145" s="54">
        <v>1</v>
      </c>
      <c r="M145" s="54">
        <v>1</v>
      </c>
      <c r="N145" s="54">
        <v>1</v>
      </c>
      <c r="O145" s="54">
        <v>1</v>
      </c>
      <c r="P145" s="82">
        <f t="shared" si="2"/>
        <v>3.14</v>
      </c>
      <c r="Q145" s="36" t="s">
        <v>115</v>
      </c>
      <c r="R145" s="69"/>
    </row>
    <row r="146" spans="1:18" ht="24">
      <c r="A146" s="85">
        <v>705</v>
      </c>
      <c r="B146" s="86" t="s">
        <v>584</v>
      </c>
      <c r="C146" s="87" t="s">
        <v>251</v>
      </c>
      <c r="D146" s="87" t="s">
        <v>595</v>
      </c>
      <c r="E146" s="58" t="s">
        <v>397</v>
      </c>
      <c r="F146" s="58" t="s">
        <v>394</v>
      </c>
      <c r="G146" s="58" t="s">
        <v>574</v>
      </c>
      <c r="H146" s="54">
        <v>3.14</v>
      </c>
      <c r="I146" s="54">
        <v>1</v>
      </c>
      <c r="J146" s="54">
        <v>1</v>
      </c>
      <c r="K146" s="54">
        <v>1</v>
      </c>
      <c r="L146" s="54">
        <v>1</v>
      </c>
      <c r="M146" s="54">
        <v>1</v>
      </c>
      <c r="N146" s="54">
        <v>1</v>
      </c>
      <c r="O146" s="54">
        <v>1</v>
      </c>
      <c r="P146" s="82">
        <f t="shared" si="2"/>
        <v>3.14</v>
      </c>
      <c r="Q146" s="36" t="s">
        <v>115</v>
      </c>
      <c r="R146" s="69"/>
    </row>
    <row r="147" spans="1:18" ht="24">
      <c r="A147" s="85">
        <v>706</v>
      </c>
      <c r="B147" s="86" t="s">
        <v>584</v>
      </c>
      <c r="C147" s="87" t="s">
        <v>252</v>
      </c>
      <c r="D147" s="87" t="s">
        <v>595</v>
      </c>
      <c r="E147" s="58" t="s">
        <v>397</v>
      </c>
      <c r="F147" s="58" t="s">
        <v>394</v>
      </c>
      <c r="G147" s="58" t="s">
        <v>574</v>
      </c>
      <c r="H147" s="54">
        <v>3.14</v>
      </c>
      <c r="I147" s="54">
        <v>1</v>
      </c>
      <c r="J147" s="54">
        <v>1</v>
      </c>
      <c r="K147" s="54">
        <v>1</v>
      </c>
      <c r="L147" s="54">
        <v>1</v>
      </c>
      <c r="M147" s="54">
        <v>1</v>
      </c>
      <c r="N147" s="54">
        <v>1</v>
      </c>
      <c r="O147" s="54">
        <v>1</v>
      </c>
      <c r="P147" s="82">
        <f t="shared" si="2"/>
        <v>3.14</v>
      </c>
      <c r="Q147" s="36" t="s">
        <v>115</v>
      </c>
      <c r="R147" s="69"/>
    </row>
    <row r="148" spans="1:18" ht="24">
      <c r="A148" s="85">
        <v>707</v>
      </c>
      <c r="B148" s="86" t="s">
        <v>584</v>
      </c>
      <c r="C148" s="87" t="s">
        <v>253</v>
      </c>
      <c r="D148" s="87" t="s">
        <v>595</v>
      </c>
      <c r="E148" s="58" t="s">
        <v>397</v>
      </c>
      <c r="F148" s="58" t="s">
        <v>394</v>
      </c>
      <c r="G148" s="58" t="s">
        <v>574</v>
      </c>
      <c r="H148" s="54">
        <v>3.14</v>
      </c>
      <c r="I148" s="54">
        <v>1</v>
      </c>
      <c r="J148" s="54">
        <v>1</v>
      </c>
      <c r="K148" s="54">
        <v>1</v>
      </c>
      <c r="L148" s="54">
        <v>1</v>
      </c>
      <c r="M148" s="54">
        <v>1</v>
      </c>
      <c r="N148" s="54">
        <v>1</v>
      </c>
      <c r="O148" s="54">
        <v>1</v>
      </c>
      <c r="P148" s="82">
        <f t="shared" si="2"/>
        <v>3.14</v>
      </c>
      <c r="Q148" s="36" t="s">
        <v>115</v>
      </c>
      <c r="R148" s="69"/>
    </row>
    <row r="149" spans="1:18" ht="24">
      <c r="A149" s="85">
        <v>708</v>
      </c>
      <c r="B149" s="86" t="s">
        <v>584</v>
      </c>
      <c r="C149" s="87" t="s">
        <v>254</v>
      </c>
      <c r="D149" s="87" t="s">
        <v>595</v>
      </c>
      <c r="E149" s="58" t="s">
        <v>397</v>
      </c>
      <c r="F149" s="58" t="s">
        <v>394</v>
      </c>
      <c r="G149" s="58" t="s">
        <v>574</v>
      </c>
      <c r="H149" s="54">
        <v>3.14</v>
      </c>
      <c r="I149" s="54">
        <v>1</v>
      </c>
      <c r="J149" s="54">
        <v>1</v>
      </c>
      <c r="K149" s="54">
        <v>1</v>
      </c>
      <c r="L149" s="54">
        <v>1</v>
      </c>
      <c r="M149" s="54">
        <v>1</v>
      </c>
      <c r="N149" s="54">
        <v>1</v>
      </c>
      <c r="O149" s="54">
        <v>1</v>
      </c>
      <c r="P149" s="82">
        <f t="shared" si="2"/>
        <v>3.14</v>
      </c>
      <c r="Q149" s="36" t="s">
        <v>115</v>
      </c>
      <c r="R149" s="69"/>
    </row>
    <row r="150" spans="1:18" ht="24">
      <c r="A150" s="85">
        <v>709</v>
      </c>
      <c r="B150" s="86" t="s">
        <v>584</v>
      </c>
      <c r="C150" s="87" t="s">
        <v>255</v>
      </c>
      <c r="D150" s="87" t="s">
        <v>595</v>
      </c>
      <c r="E150" s="58" t="s">
        <v>397</v>
      </c>
      <c r="F150" s="58" t="s">
        <v>394</v>
      </c>
      <c r="G150" s="58" t="s">
        <v>574</v>
      </c>
      <c r="H150" s="54">
        <v>3.14</v>
      </c>
      <c r="I150" s="54">
        <v>1</v>
      </c>
      <c r="J150" s="54">
        <v>1</v>
      </c>
      <c r="K150" s="54">
        <v>1</v>
      </c>
      <c r="L150" s="54">
        <v>1</v>
      </c>
      <c r="M150" s="54">
        <v>1</v>
      </c>
      <c r="N150" s="54">
        <v>1</v>
      </c>
      <c r="O150" s="54">
        <v>1</v>
      </c>
      <c r="P150" s="82">
        <f t="shared" si="2"/>
        <v>3.14</v>
      </c>
      <c r="Q150" s="36" t="s">
        <v>115</v>
      </c>
      <c r="R150" s="69"/>
    </row>
    <row r="151" spans="1:18" ht="24">
      <c r="A151" s="85">
        <v>710</v>
      </c>
      <c r="B151" s="86" t="s">
        <v>584</v>
      </c>
      <c r="C151" s="87" t="s">
        <v>256</v>
      </c>
      <c r="D151" s="87" t="s">
        <v>595</v>
      </c>
      <c r="E151" s="58" t="s">
        <v>397</v>
      </c>
      <c r="F151" s="58" t="s">
        <v>394</v>
      </c>
      <c r="G151" s="58" t="s">
        <v>574</v>
      </c>
      <c r="H151" s="54">
        <v>3.14</v>
      </c>
      <c r="I151" s="54">
        <v>1</v>
      </c>
      <c r="J151" s="54">
        <v>1</v>
      </c>
      <c r="K151" s="54">
        <v>1</v>
      </c>
      <c r="L151" s="54">
        <v>1</v>
      </c>
      <c r="M151" s="54">
        <v>1</v>
      </c>
      <c r="N151" s="54">
        <v>1</v>
      </c>
      <c r="O151" s="54">
        <v>1</v>
      </c>
      <c r="P151" s="82">
        <f t="shared" si="2"/>
        <v>3.14</v>
      </c>
      <c r="Q151" s="36" t="s">
        <v>115</v>
      </c>
      <c r="R151" s="69"/>
    </row>
    <row r="152" spans="1:18" ht="24">
      <c r="A152" s="85">
        <v>711</v>
      </c>
      <c r="B152" s="86" t="s">
        <v>584</v>
      </c>
      <c r="C152" s="87" t="s">
        <v>257</v>
      </c>
      <c r="D152" s="87" t="s">
        <v>595</v>
      </c>
      <c r="E152" s="58" t="s">
        <v>397</v>
      </c>
      <c r="F152" s="58" t="s">
        <v>394</v>
      </c>
      <c r="G152" s="58" t="s">
        <v>574</v>
      </c>
      <c r="H152" s="54">
        <v>3.14</v>
      </c>
      <c r="I152" s="54">
        <v>1</v>
      </c>
      <c r="J152" s="54">
        <v>1</v>
      </c>
      <c r="K152" s="54">
        <v>1</v>
      </c>
      <c r="L152" s="54">
        <v>1</v>
      </c>
      <c r="M152" s="54">
        <v>1</v>
      </c>
      <c r="N152" s="54">
        <v>1</v>
      </c>
      <c r="O152" s="54">
        <v>1</v>
      </c>
      <c r="P152" s="82">
        <f t="shared" si="2"/>
        <v>3.14</v>
      </c>
      <c r="Q152" s="36" t="s">
        <v>115</v>
      </c>
      <c r="R152" s="69"/>
    </row>
    <row r="153" spans="1:18" ht="24">
      <c r="A153" s="85">
        <v>712</v>
      </c>
      <c r="B153" s="86" t="s">
        <v>584</v>
      </c>
      <c r="C153" s="87" t="s">
        <v>258</v>
      </c>
      <c r="D153" s="87" t="s">
        <v>595</v>
      </c>
      <c r="E153" s="58" t="s">
        <v>397</v>
      </c>
      <c r="F153" s="58" t="s">
        <v>394</v>
      </c>
      <c r="G153" s="58" t="s">
        <v>574</v>
      </c>
      <c r="H153" s="54">
        <v>3.14</v>
      </c>
      <c r="I153" s="54">
        <v>1</v>
      </c>
      <c r="J153" s="54">
        <v>1</v>
      </c>
      <c r="K153" s="54">
        <v>1</v>
      </c>
      <c r="L153" s="54">
        <v>1</v>
      </c>
      <c r="M153" s="54">
        <v>1</v>
      </c>
      <c r="N153" s="54">
        <v>1</v>
      </c>
      <c r="O153" s="54">
        <v>1</v>
      </c>
      <c r="P153" s="82">
        <f t="shared" si="2"/>
        <v>3.14</v>
      </c>
      <c r="Q153" s="36" t="s">
        <v>115</v>
      </c>
      <c r="R153" s="69"/>
    </row>
    <row r="154" spans="1:18" ht="24">
      <c r="A154" s="85">
        <v>713</v>
      </c>
      <c r="B154" s="86" t="s">
        <v>584</v>
      </c>
      <c r="C154" s="87" t="s">
        <v>259</v>
      </c>
      <c r="D154" s="87" t="s">
        <v>595</v>
      </c>
      <c r="E154" s="58" t="s">
        <v>397</v>
      </c>
      <c r="F154" s="58" t="s">
        <v>394</v>
      </c>
      <c r="G154" s="58" t="s">
        <v>574</v>
      </c>
      <c r="H154" s="54">
        <v>3.14</v>
      </c>
      <c r="I154" s="54">
        <v>1</v>
      </c>
      <c r="J154" s="54">
        <v>1</v>
      </c>
      <c r="K154" s="54">
        <v>1</v>
      </c>
      <c r="L154" s="54">
        <v>1</v>
      </c>
      <c r="M154" s="54">
        <v>1</v>
      </c>
      <c r="N154" s="54">
        <v>1</v>
      </c>
      <c r="O154" s="54">
        <v>1</v>
      </c>
      <c r="P154" s="82">
        <f t="shared" si="2"/>
        <v>3.14</v>
      </c>
      <c r="Q154" s="36" t="s">
        <v>115</v>
      </c>
      <c r="R154" s="69"/>
    </row>
    <row r="155" spans="1:18" ht="24">
      <c r="A155" s="85">
        <v>714</v>
      </c>
      <c r="B155" s="86" t="s">
        <v>584</v>
      </c>
      <c r="C155" s="87" t="s">
        <v>260</v>
      </c>
      <c r="D155" s="87" t="s">
        <v>595</v>
      </c>
      <c r="E155" s="58" t="s">
        <v>397</v>
      </c>
      <c r="F155" s="58" t="s">
        <v>394</v>
      </c>
      <c r="G155" s="58" t="s">
        <v>574</v>
      </c>
      <c r="H155" s="54">
        <v>3.14</v>
      </c>
      <c r="I155" s="54">
        <v>1</v>
      </c>
      <c r="J155" s="54">
        <v>1</v>
      </c>
      <c r="K155" s="54">
        <v>1</v>
      </c>
      <c r="L155" s="54">
        <v>1</v>
      </c>
      <c r="M155" s="54">
        <v>1</v>
      </c>
      <c r="N155" s="54">
        <v>1</v>
      </c>
      <c r="O155" s="54">
        <v>1</v>
      </c>
      <c r="P155" s="82">
        <f t="shared" si="2"/>
        <v>3.14</v>
      </c>
      <c r="Q155" s="36" t="s">
        <v>115</v>
      </c>
      <c r="R155" s="69"/>
    </row>
    <row r="156" spans="1:18" ht="24">
      <c r="A156" s="85">
        <v>715</v>
      </c>
      <c r="B156" s="86" t="s">
        <v>584</v>
      </c>
      <c r="C156" s="87" t="s">
        <v>261</v>
      </c>
      <c r="D156" s="87" t="s">
        <v>595</v>
      </c>
      <c r="E156" s="58" t="s">
        <v>397</v>
      </c>
      <c r="F156" s="58" t="s">
        <v>394</v>
      </c>
      <c r="G156" s="58" t="s">
        <v>574</v>
      </c>
      <c r="H156" s="54">
        <v>3.14</v>
      </c>
      <c r="I156" s="54">
        <v>1</v>
      </c>
      <c r="J156" s="54">
        <v>1</v>
      </c>
      <c r="K156" s="54">
        <v>1</v>
      </c>
      <c r="L156" s="54">
        <v>1</v>
      </c>
      <c r="M156" s="54">
        <v>1</v>
      </c>
      <c r="N156" s="54">
        <v>1</v>
      </c>
      <c r="O156" s="54">
        <v>1</v>
      </c>
      <c r="P156" s="82">
        <f t="shared" si="2"/>
        <v>3.14</v>
      </c>
      <c r="Q156" s="36" t="s">
        <v>115</v>
      </c>
      <c r="R156" s="69"/>
    </row>
    <row r="157" spans="1:18" ht="24">
      <c r="A157" s="85">
        <v>716</v>
      </c>
      <c r="B157" s="86" t="s">
        <v>584</v>
      </c>
      <c r="C157" s="87" t="s">
        <v>262</v>
      </c>
      <c r="D157" s="87" t="s">
        <v>595</v>
      </c>
      <c r="E157" s="58" t="s">
        <v>397</v>
      </c>
      <c r="F157" s="58" t="s">
        <v>394</v>
      </c>
      <c r="G157" s="58" t="s">
        <v>574</v>
      </c>
      <c r="H157" s="54">
        <v>3.14</v>
      </c>
      <c r="I157" s="54">
        <v>1</v>
      </c>
      <c r="J157" s="54">
        <v>1</v>
      </c>
      <c r="K157" s="54">
        <v>1</v>
      </c>
      <c r="L157" s="54">
        <v>1</v>
      </c>
      <c r="M157" s="54">
        <v>1</v>
      </c>
      <c r="N157" s="54">
        <v>1</v>
      </c>
      <c r="O157" s="54">
        <v>1</v>
      </c>
      <c r="P157" s="82">
        <f t="shared" si="2"/>
        <v>3.14</v>
      </c>
      <c r="Q157" s="36" t="s">
        <v>115</v>
      </c>
      <c r="R157" s="69"/>
    </row>
    <row r="158" spans="1:18" ht="24">
      <c r="A158" s="85">
        <v>717</v>
      </c>
      <c r="B158" s="86" t="s">
        <v>584</v>
      </c>
      <c r="C158" s="87" t="s">
        <v>263</v>
      </c>
      <c r="D158" s="87" t="s">
        <v>595</v>
      </c>
      <c r="E158" s="58" t="s">
        <v>397</v>
      </c>
      <c r="F158" s="58" t="s">
        <v>394</v>
      </c>
      <c r="G158" s="58" t="s">
        <v>574</v>
      </c>
      <c r="H158" s="54">
        <v>3.14</v>
      </c>
      <c r="I158" s="54">
        <v>1</v>
      </c>
      <c r="J158" s="54">
        <v>1</v>
      </c>
      <c r="K158" s="54">
        <v>1</v>
      </c>
      <c r="L158" s="54">
        <v>1</v>
      </c>
      <c r="M158" s="54">
        <v>1</v>
      </c>
      <c r="N158" s="54">
        <v>1</v>
      </c>
      <c r="O158" s="54">
        <v>1</v>
      </c>
      <c r="P158" s="82">
        <f t="shared" si="2"/>
        <v>3.14</v>
      </c>
      <c r="Q158" s="36" t="s">
        <v>115</v>
      </c>
      <c r="R158" s="69"/>
    </row>
    <row r="159" spans="1:18" ht="24">
      <c r="A159" s="85">
        <v>718</v>
      </c>
      <c r="B159" s="86" t="s">
        <v>584</v>
      </c>
      <c r="C159" s="87" t="s">
        <v>264</v>
      </c>
      <c r="D159" s="87" t="s">
        <v>595</v>
      </c>
      <c r="E159" s="58" t="s">
        <v>397</v>
      </c>
      <c r="F159" s="58" t="s">
        <v>394</v>
      </c>
      <c r="G159" s="58" t="s">
        <v>574</v>
      </c>
      <c r="H159" s="54">
        <v>3.14</v>
      </c>
      <c r="I159" s="54">
        <v>1</v>
      </c>
      <c r="J159" s="54">
        <v>1</v>
      </c>
      <c r="K159" s="54">
        <v>1</v>
      </c>
      <c r="L159" s="54">
        <v>1</v>
      </c>
      <c r="M159" s="54">
        <v>1</v>
      </c>
      <c r="N159" s="54">
        <v>1</v>
      </c>
      <c r="O159" s="54">
        <v>1</v>
      </c>
      <c r="P159" s="82">
        <f t="shared" si="2"/>
        <v>3.14</v>
      </c>
      <c r="Q159" s="36" t="s">
        <v>115</v>
      </c>
      <c r="R159" s="69"/>
    </row>
    <row r="160" spans="1:18" ht="24">
      <c r="A160" s="85">
        <v>719</v>
      </c>
      <c r="B160" s="86" t="s">
        <v>584</v>
      </c>
      <c r="C160" s="87" t="s">
        <v>265</v>
      </c>
      <c r="D160" s="87" t="s">
        <v>596</v>
      </c>
      <c r="E160" s="58" t="s">
        <v>397</v>
      </c>
      <c r="F160" s="58" t="s">
        <v>394</v>
      </c>
      <c r="G160" s="58" t="s">
        <v>574</v>
      </c>
      <c r="H160" s="54">
        <v>3.14</v>
      </c>
      <c r="I160" s="54">
        <v>1</v>
      </c>
      <c r="J160" s="54">
        <v>1</v>
      </c>
      <c r="K160" s="54">
        <v>1</v>
      </c>
      <c r="L160" s="54">
        <v>1</v>
      </c>
      <c r="M160" s="54">
        <v>1</v>
      </c>
      <c r="N160" s="54">
        <v>1</v>
      </c>
      <c r="O160" s="54">
        <v>1</v>
      </c>
      <c r="P160" s="82">
        <f t="shared" si="2"/>
        <v>3.14</v>
      </c>
      <c r="Q160" s="36" t="s">
        <v>115</v>
      </c>
      <c r="R160" s="69"/>
    </row>
    <row r="161" spans="1:18" ht="24">
      <c r="A161" s="85">
        <v>720</v>
      </c>
      <c r="B161" s="86" t="s">
        <v>584</v>
      </c>
      <c r="C161" s="87" t="s">
        <v>266</v>
      </c>
      <c r="D161" s="87" t="s">
        <v>596</v>
      </c>
      <c r="E161" s="58" t="s">
        <v>397</v>
      </c>
      <c r="F161" s="58" t="s">
        <v>394</v>
      </c>
      <c r="G161" s="58" t="s">
        <v>574</v>
      </c>
      <c r="H161" s="54">
        <v>3.14</v>
      </c>
      <c r="I161" s="54">
        <v>1</v>
      </c>
      <c r="J161" s="54">
        <v>1</v>
      </c>
      <c r="K161" s="54">
        <v>1</v>
      </c>
      <c r="L161" s="54">
        <v>1</v>
      </c>
      <c r="M161" s="54">
        <v>1</v>
      </c>
      <c r="N161" s="54">
        <v>1</v>
      </c>
      <c r="O161" s="54">
        <v>1</v>
      </c>
      <c r="P161" s="82">
        <f t="shared" si="2"/>
        <v>3.14</v>
      </c>
      <c r="Q161" s="36" t="s">
        <v>115</v>
      </c>
      <c r="R161" s="69"/>
    </row>
    <row r="162" spans="1:18" ht="24">
      <c r="A162" s="85">
        <v>721</v>
      </c>
      <c r="B162" s="86" t="s">
        <v>584</v>
      </c>
      <c r="C162" s="87" t="s">
        <v>267</v>
      </c>
      <c r="D162" s="87" t="s">
        <v>596</v>
      </c>
      <c r="E162" s="58" t="s">
        <v>397</v>
      </c>
      <c r="F162" s="58" t="s">
        <v>394</v>
      </c>
      <c r="G162" s="58" t="s">
        <v>574</v>
      </c>
      <c r="H162" s="54">
        <v>3.14</v>
      </c>
      <c r="I162" s="54">
        <v>1</v>
      </c>
      <c r="J162" s="54">
        <v>1</v>
      </c>
      <c r="K162" s="54">
        <v>1</v>
      </c>
      <c r="L162" s="54">
        <v>1</v>
      </c>
      <c r="M162" s="54">
        <v>1</v>
      </c>
      <c r="N162" s="54">
        <v>1</v>
      </c>
      <c r="O162" s="54">
        <v>1</v>
      </c>
      <c r="P162" s="82">
        <f t="shared" ref="P162:P178" si="3">PRODUCT(H162:O162)</f>
        <v>3.14</v>
      </c>
      <c r="Q162" s="36" t="s">
        <v>115</v>
      </c>
      <c r="R162" s="69"/>
    </row>
    <row r="163" spans="1:18" ht="24">
      <c r="A163" s="85">
        <v>722</v>
      </c>
      <c r="B163" s="86" t="s">
        <v>584</v>
      </c>
      <c r="C163" s="87" t="s">
        <v>268</v>
      </c>
      <c r="D163" s="87" t="s">
        <v>596</v>
      </c>
      <c r="E163" s="58" t="s">
        <v>397</v>
      </c>
      <c r="F163" s="58" t="s">
        <v>394</v>
      </c>
      <c r="G163" s="58" t="s">
        <v>574</v>
      </c>
      <c r="H163" s="54">
        <v>3.14</v>
      </c>
      <c r="I163" s="54">
        <v>1</v>
      </c>
      <c r="J163" s="54">
        <v>1</v>
      </c>
      <c r="K163" s="54">
        <v>1</v>
      </c>
      <c r="L163" s="54">
        <v>1</v>
      </c>
      <c r="M163" s="54">
        <v>1</v>
      </c>
      <c r="N163" s="54">
        <v>1</v>
      </c>
      <c r="O163" s="54">
        <v>1</v>
      </c>
      <c r="P163" s="82">
        <f t="shared" si="3"/>
        <v>3.14</v>
      </c>
      <c r="Q163" s="36" t="s">
        <v>115</v>
      </c>
      <c r="R163" s="69"/>
    </row>
    <row r="164" spans="1:18" ht="24">
      <c r="A164" s="85">
        <v>723</v>
      </c>
      <c r="B164" s="86" t="s">
        <v>584</v>
      </c>
      <c r="C164" s="87" t="s">
        <v>269</v>
      </c>
      <c r="D164" s="87" t="s">
        <v>596</v>
      </c>
      <c r="E164" s="58" t="s">
        <v>397</v>
      </c>
      <c r="F164" s="58" t="s">
        <v>394</v>
      </c>
      <c r="G164" s="58" t="s">
        <v>574</v>
      </c>
      <c r="H164" s="54">
        <v>3.14</v>
      </c>
      <c r="I164" s="54">
        <v>1</v>
      </c>
      <c r="J164" s="54">
        <v>1</v>
      </c>
      <c r="K164" s="54">
        <v>1</v>
      </c>
      <c r="L164" s="54">
        <v>1</v>
      </c>
      <c r="M164" s="54">
        <v>1</v>
      </c>
      <c r="N164" s="54">
        <v>1</v>
      </c>
      <c r="O164" s="54">
        <v>1</v>
      </c>
      <c r="P164" s="82">
        <f t="shared" si="3"/>
        <v>3.14</v>
      </c>
      <c r="Q164" s="36" t="s">
        <v>115</v>
      </c>
      <c r="R164" s="69"/>
    </row>
    <row r="165" spans="1:18" ht="24">
      <c r="A165" s="85">
        <v>724</v>
      </c>
      <c r="B165" s="86" t="s">
        <v>584</v>
      </c>
      <c r="C165" s="87" t="s">
        <v>270</v>
      </c>
      <c r="D165" s="87" t="s">
        <v>596</v>
      </c>
      <c r="E165" s="58" t="s">
        <v>397</v>
      </c>
      <c r="F165" s="58" t="s">
        <v>394</v>
      </c>
      <c r="G165" s="58" t="s">
        <v>574</v>
      </c>
      <c r="H165" s="54">
        <v>3.14</v>
      </c>
      <c r="I165" s="54">
        <v>1</v>
      </c>
      <c r="J165" s="54">
        <v>1</v>
      </c>
      <c r="K165" s="54">
        <v>1</v>
      </c>
      <c r="L165" s="54">
        <v>1</v>
      </c>
      <c r="M165" s="54">
        <v>1</v>
      </c>
      <c r="N165" s="54">
        <v>1</v>
      </c>
      <c r="O165" s="54">
        <v>1</v>
      </c>
      <c r="P165" s="82">
        <f t="shared" si="3"/>
        <v>3.14</v>
      </c>
      <c r="Q165" s="36" t="s">
        <v>115</v>
      </c>
      <c r="R165" s="69"/>
    </row>
    <row r="166" spans="1:18" ht="24">
      <c r="A166" s="85">
        <v>725</v>
      </c>
      <c r="B166" s="86" t="s">
        <v>584</v>
      </c>
      <c r="C166" s="87" t="s">
        <v>271</v>
      </c>
      <c r="D166" s="87" t="s">
        <v>596</v>
      </c>
      <c r="E166" s="58" t="s">
        <v>397</v>
      </c>
      <c r="F166" s="58" t="s">
        <v>394</v>
      </c>
      <c r="G166" s="58" t="s">
        <v>574</v>
      </c>
      <c r="H166" s="54">
        <v>3.14</v>
      </c>
      <c r="I166" s="54">
        <v>1</v>
      </c>
      <c r="J166" s="54">
        <v>1</v>
      </c>
      <c r="K166" s="54">
        <v>1</v>
      </c>
      <c r="L166" s="54">
        <v>1</v>
      </c>
      <c r="M166" s="54">
        <v>1</v>
      </c>
      <c r="N166" s="54">
        <v>1</v>
      </c>
      <c r="O166" s="54">
        <v>1</v>
      </c>
      <c r="P166" s="82">
        <f t="shared" si="3"/>
        <v>3.14</v>
      </c>
      <c r="Q166" s="36" t="s">
        <v>115</v>
      </c>
      <c r="R166" s="69"/>
    </row>
    <row r="167" spans="1:18" ht="24">
      <c r="A167" s="85">
        <v>726</v>
      </c>
      <c r="B167" s="86" t="s">
        <v>584</v>
      </c>
      <c r="C167" s="87" t="s">
        <v>272</v>
      </c>
      <c r="D167" s="87" t="s">
        <v>596</v>
      </c>
      <c r="E167" s="58" t="s">
        <v>397</v>
      </c>
      <c r="F167" s="58" t="s">
        <v>394</v>
      </c>
      <c r="G167" s="58" t="s">
        <v>574</v>
      </c>
      <c r="H167" s="54">
        <v>3.14</v>
      </c>
      <c r="I167" s="54">
        <v>1</v>
      </c>
      <c r="J167" s="54">
        <v>1</v>
      </c>
      <c r="K167" s="54">
        <v>1</v>
      </c>
      <c r="L167" s="54">
        <v>1</v>
      </c>
      <c r="M167" s="54">
        <v>1</v>
      </c>
      <c r="N167" s="54">
        <v>1</v>
      </c>
      <c r="O167" s="54">
        <v>1</v>
      </c>
      <c r="P167" s="82">
        <f t="shared" si="3"/>
        <v>3.14</v>
      </c>
      <c r="Q167" s="36" t="s">
        <v>115</v>
      </c>
      <c r="R167" s="69"/>
    </row>
    <row r="168" spans="1:18" ht="24">
      <c r="A168" s="85">
        <v>727</v>
      </c>
      <c r="B168" s="86" t="s">
        <v>584</v>
      </c>
      <c r="C168" s="87" t="s">
        <v>273</v>
      </c>
      <c r="D168" s="87" t="s">
        <v>596</v>
      </c>
      <c r="E168" s="58" t="s">
        <v>397</v>
      </c>
      <c r="F168" s="58" t="s">
        <v>394</v>
      </c>
      <c r="G168" s="58" t="s">
        <v>574</v>
      </c>
      <c r="H168" s="54">
        <v>3.14</v>
      </c>
      <c r="I168" s="54">
        <v>1</v>
      </c>
      <c r="J168" s="54">
        <v>1</v>
      </c>
      <c r="K168" s="54">
        <v>1</v>
      </c>
      <c r="L168" s="54">
        <v>1</v>
      </c>
      <c r="M168" s="54">
        <v>1</v>
      </c>
      <c r="N168" s="54">
        <v>1</v>
      </c>
      <c r="O168" s="54">
        <v>1</v>
      </c>
      <c r="P168" s="82">
        <f t="shared" si="3"/>
        <v>3.14</v>
      </c>
      <c r="Q168" s="36" t="s">
        <v>115</v>
      </c>
      <c r="R168" s="69"/>
    </row>
    <row r="169" spans="1:18" ht="24">
      <c r="A169" s="85">
        <v>728</v>
      </c>
      <c r="B169" s="86" t="s">
        <v>584</v>
      </c>
      <c r="C169" s="87" t="s">
        <v>274</v>
      </c>
      <c r="D169" s="87" t="s">
        <v>596</v>
      </c>
      <c r="E169" s="58" t="s">
        <v>397</v>
      </c>
      <c r="F169" s="58" t="s">
        <v>394</v>
      </c>
      <c r="G169" s="58" t="s">
        <v>574</v>
      </c>
      <c r="H169" s="54">
        <v>3.14</v>
      </c>
      <c r="I169" s="54">
        <v>1</v>
      </c>
      <c r="J169" s="54">
        <v>1</v>
      </c>
      <c r="K169" s="54">
        <v>1</v>
      </c>
      <c r="L169" s="54">
        <v>1</v>
      </c>
      <c r="M169" s="54">
        <v>1</v>
      </c>
      <c r="N169" s="54">
        <v>1</v>
      </c>
      <c r="O169" s="54">
        <v>1</v>
      </c>
      <c r="P169" s="82">
        <f t="shared" si="3"/>
        <v>3.14</v>
      </c>
      <c r="Q169" s="36" t="s">
        <v>115</v>
      </c>
      <c r="R169" s="69"/>
    </row>
    <row r="170" spans="1:18" ht="24">
      <c r="A170" s="85">
        <v>729</v>
      </c>
      <c r="B170" s="86" t="s">
        <v>584</v>
      </c>
      <c r="C170" s="87" t="s">
        <v>275</v>
      </c>
      <c r="D170" s="87" t="s">
        <v>596</v>
      </c>
      <c r="E170" s="58" t="s">
        <v>397</v>
      </c>
      <c r="F170" s="58" t="s">
        <v>394</v>
      </c>
      <c r="G170" s="58" t="s">
        <v>574</v>
      </c>
      <c r="H170" s="54">
        <v>3.14</v>
      </c>
      <c r="I170" s="54">
        <v>1</v>
      </c>
      <c r="J170" s="54">
        <v>1</v>
      </c>
      <c r="K170" s="54">
        <v>1</v>
      </c>
      <c r="L170" s="54">
        <v>1</v>
      </c>
      <c r="M170" s="54">
        <v>1</v>
      </c>
      <c r="N170" s="54">
        <v>1</v>
      </c>
      <c r="O170" s="54">
        <v>1</v>
      </c>
      <c r="P170" s="82">
        <f t="shared" si="3"/>
        <v>3.14</v>
      </c>
      <c r="Q170" s="36" t="s">
        <v>115</v>
      </c>
      <c r="R170" s="69"/>
    </row>
    <row r="171" spans="1:18" ht="24">
      <c r="A171" s="85">
        <v>730</v>
      </c>
      <c r="B171" s="86" t="s">
        <v>584</v>
      </c>
      <c r="C171" s="87" t="s">
        <v>276</v>
      </c>
      <c r="D171" s="87" t="s">
        <v>596</v>
      </c>
      <c r="E171" s="58" t="s">
        <v>397</v>
      </c>
      <c r="F171" s="58" t="s">
        <v>394</v>
      </c>
      <c r="G171" s="58" t="s">
        <v>574</v>
      </c>
      <c r="H171" s="54">
        <v>3.14</v>
      </c>
      <c r="I171" s="54">
        <v>1</v>
      </c>
      <c r="J171" s="54">
        <v>1</v>
      </c>
      <c r="K171" s="54">
        <v>1</v>
      </c>
      <c r="L171" s="54">
        <v>1</v>
      </c>
      <c r="M171" s="54">
        <v>1</v>
      </c>
      <c r="N171" s="54">
        <v>1</v>
      </c>
      <c r="O171" s="54">
        <v>1</v>
      </c>
      <c r="P171" s="82">
        <f t="shared" si="3"/>
        <v>3.14</v>
      </c>
      <c r="Q171" s="36" t="s">
        <v>115</v>
      </c>
      <c r="R171" s="69"/>
    </row>
    <row r="172" spans="1:18" ht="24">
      <c r="A172" s="85">
        <v>731</v>
      </c>
      <c r="B172" s="86" t="s">
        <v>584</v>
      </c>
      <c r="C172" s="87" t="s">
        <v>277</v>
      </c>
      <c r="D172" s="87" t="s">
        <v>278</v>
      </c>
      <c r="E172" s="58" t="s">
        <v>397</v>
      </c>
      <c r="F172" s="58" t="s">
        <v>394</v>
      </c>
      <c r="G172" s="58" t="s">
        <v>574</v>
      </c>
      <c r="H172" s="54">
        <v>3.14</v>
      </c>
      <c r="I172" s="54">
        <v>1</v>
      </c>
      <c r="J172" s="54">
        <v>1</v>
      </c>
      <c r="K172" s="54">
        <v>1</v>
      </c>
      <c r="L172" s="54">
        <v>1</v>
      </c>
      <c r="M172" s="54">
        <v>1</v>
      </c>
      <c r="N172" s="54">
        <v>1</v>
      </c>
      <c r="O172" s="54">
        <v>1</v>
      </c>
      <c r="P172" s="82">
        <f t="shared" si="3"/>
        <v>3.14</v>
      </c>
      <c r="Q172" s="36" t="s">
        <v>115</v>
      </c>
      <c r="R172" s="69"/>
    </row>
    <row r="173" spans="1:18">
      <c r="A173" s="85">
        <v>732</v>
      </c>
      <c r="B173" s="86" t="s">
        <v>584</v>
      </c>
      <c r="C173" s="87" t="s">
        <v>279</v>
      </c>
      <c r="D173" s="87" t="s">
        <v>280</v>
      </c>
      <c r="E173" s="58" t="s">
        <v>397</v>
      </c>
      <c r="F173" s="58" t="s">
        <v>394</v>
      </c>
      <c r="G173" s="58" t="s">
        <v>574</v>
      </c>
      <c r="H173" s="54">
        <v>3.14</v>
      </c>
      <c r="I173" s="54">
        <v>1</v>
      </c>
      <c r="J173" s="54">
        <v>1</v>
      </c>
      <c r="K173" s="54">
        <v>1</v>
      </c>
      <c r="L173" s="54">
        <v>1</v>
      </c>
      <c r="M173" s="54">
        <v>1</v>
      </c>
      <c r="N173" s="54">
        <v>1</v>
      </c>
      <c r="O173" s="54">
        <v>1</v>
      </c>
      <c r="P173" s="82">
        <f t="shared" si="3"/>
        <v>3.14</v>
      </c>
      <c r="Q173" s="36" t="s">
        <v>115</v>
      </c>
      <c r="R173" s="69"/>
    </row>
    <row r="174" spans="1:18">
      <c r="A174" s="85">
        <v>733</v>
      </c>
      <c r="B174" s="86" t="s">
        <v>584</v>
      </c>
      <c r="C174" s="87" t="s">
        <v>281</v>
      </c>
      <c r="D174" s="87" t="s">
        <v>280</v>
      </c>
      <c r="E174" s="58" t="s">
        <v>397</v>
      </c>
      <c r="F174" s="58" t="s">
        <v>394</v>
      </c>
      <c r="G174" s="58" t="s">
        <v>574</v>
      </c>
      <c r="H174" s="54">
        <v>3.14</v>
      </c>
      <c r="I174" s="54">
        <v>1</v>
      </c>
      <c r="J174" s="54">
        <v>1</v>
      </c>
      <c r="K174" s="54">
        <v>1</v>
      </c>
      <c r="L174" s="54">
        <v>1</v>
      </c>
      <c r="M174" s="54">
        <v>1</v>
      </c>
      <c r="N174" s="54">
        <v>1</v>
      </c>
      <c r="O174" s="54">
        <v>1</v>
      </c>
      <c r="P174" s="82">
        <f t="shared" si="3"/>
        <v>3.14</v>
      </c>
      <c r="Q174" s="36" t="s">
        <v>115</v>
      </c>
      <c r="R174" s="69"/>
    </row>
    <row r="175" spans="1:18">
      <c r="A175" s="85">
        <v>734</v>
      </c>
      <c r="B175" s="86" t="s">
        <v>584</v>
      </c>
      <c r="C175" s="87" t="s">
        <v>282</v>
      </c>
      <c r="D175" s="87" t="s">
        <v>280</v>
      </c>
      <c r="E175" s="58" t="s">
        <v>397</v>
      </c>
      <c r="F175" s="58" t="s">
        <v>394</v>
      </c>
      <c r="G175" s="58" t="s">
        <v>574</v>
      </c>
      <c r="H175" s="54">
        <v>3.14</v>
      </c>
      <c r="I175" s="54">
        <v>1</v>
      </c>
      <c r="J175" s="54">
        <v>1</v>
      </c>
      <c r="K175" s="54">
        <v>1</v>
      </c>
      <c r="L175" s="54">
        <v>1</v>
      </c>
      <c r="M175" s="54">
        <v>1</v>
      </c>
      <c r="N175" s="54">
        <v>1</v>
      </c>
      <c r="O175" s="54">
        <v>1</v>
      </c>
      <c r="P175" s="82">
        <f t="shared" si="3"/>
        <v>3.14</v>
      </c>
      <c r="Q175" s="36" t="s">
        <v>115</v>
      </c>
      <c r="R175" s="69"/>
    </row>
    <row r="176" spans="1:18">
      <c r="A176" s="85">
        <v>735</v>
      </c>
      <c r="B176" s="86" t="s">
        <v>584</v>
      </c>
      <c r="C176" s="87" t="s">
        <v>283</v>
      </c>
      <c r="D176" s="87" t="s">
        <v>280</v>
      </c>
      <c r="E176" s="58" t="s">
        <v>397</v>
      </c>
      <c r="F176" s="58" t="s">
        <v>394</v>
      </c>
      <c r="G176" s="58" t="s">
        <v>574</v>
      </c>
      <c r="H176" s="54">
        <v>3.14</v>
      </c>
      <c r="I176" s="54">
        <v>1</v>
      </c>
      <c r="J176" s="54">
        <v>1</v>
      </c>
      <c r="K176" s="54">
        <v>1</v>
      </c>
      <c r="L176" s="54">
        <v>1</v>
      </c>
      <c r="M176" s="54">
        <v>1</v>
      </c>
      <c r="N176" s="54">
        <v>1</v>
      </c>
      <c r="O176" s="54">
        <v>1</v>
      </c>
      <c r="P176" s="82">
        <f t="shared" si="3"/>
        <v>3.14</v>
      </c>
      <c r="Q176" s="36" t="s">
        <v>115</v>
      </c>
      <c r="R176" s="69"/>
    </row>
    <row r="177" spans="1:18" ht="24">
      <c r="A177" s="85">
        <v>736</v>
      </c>
      <c r="B177" s="86" t="s">
        <v>584</v>
      </c>
      <c r="C177" s="87" t="s">
        <v>284</v>
      </c>
      <c r="D177" s="87" t="s">
        <v>603</v>
      </c>
      <c r="E177" s="58" t="s">
        <v>397</v>
      </c>
      <c r="F177" s="58" t="s">
        <v>394</v>
      </c>
      <c r="G177" s="58" t="s">
        <v>574</v>
      </c>
      <c r="H177" s="54">
        <v>3.14</v>
      </c>
      <c r="I177" s="54">
        <v>1</v>
      </c>
      <c r="J177" s="54">
        <v>1</v>
      </c>
      <c r="K177" s="54">
        <v>1</v>
      </c>
      <c r="L177" s="54">
        <v>1</v>
      </c>
      <c r="M177" s="54">
        <v>1</v>
      </c>
      <c r="N177" s="54">
        <v>1</v>
      </c>
      <c r="O177" s="54">
        <v>1</v>
      </c>
      <c r="P177" s="82">
        <f t="shared" si="3"/>
        <v>3.14</v>
      </c>
      <c r="Q177" s="36" t="s">
        <v>115</v>
      </c>
      <c r="R177" s="69"/>
    </row>
    <row r="178" spans="1:18" ht="24">
      <c r="A178" s="85">
        <v>737</v>
      </c>
      <c r="B178" s="86" t="s">
        <v>584</v>
      </c>
      <c r="C178" s="87" t="s">
        <v>285</v>
      </c>
      <c r="D178" s="87" t="s">
        <v>603</v>
      </c>
      <c r="E178" s="58" t="s">
        <v>397</v>
      </c>
      <c r="F178" s="58" t="s">
        <v>394</v>
      </c>
      <c r="G178" s="58" t="s">
        <v>574</v>
      </c>
      <c r="H178" s="54">
        <v>3.14</v>
      </c>
      <c r="I178" s="54">
        <v>1</v>
      </c>
      <c r="J178" s="54">
        <v>1</v>
      </c>
      <c r="K178" s="54">
        <v>1</v>
      </c>
      <c r="L178" s="54">
        <v>1</v>
      </c>
      <c r="M178" s="54">
        <v>1</v>
      </c>
      <c r="N178" s="54">
        <v>1</v>
      </c>
      <c r="O178" s="54">
        <v>1</v>
      </c>
      <c r="P178" s="82">
        <f t="shared" si="3"/>
        <v>3.14</v>
      </c>
      <c r="Q178" s="36" t="s">
        <v>115</v>
      </c>
      <c r="R178" s="69"/>
    </row>
    <row r="179" spans="1:18" ht="18.75">
      <c r="A179" s="184"/>
      <c r="B179" s="183" t="s">
        <v>602</v>
      </c>
      <c r="D179" s="87"/>
      <c r="E179" s="58"/>
      <c r="F179" s="58"/>
      <c r="G179" s="58"/>
      <c r="H179" s="54"/>
      <c r="I179" s="54"/>
      <c r="J179" s="54"/>
      <c r="K179" s="54"/>
      <c r="L179" s="54"/>
      <c r="M179" s="54"/>
      <c r="N179" s="54"/>
      <c r="O179" s="54"/>
      <c r="P179" s="82"/>
      <c r="Q179" s="36"/>
      <c r="R179" s="69"/>
    </row>
    <row r="180" spans="1:18">
      <c r="A180" s="56">
        <v>825</v>
      </c>
      <c r="B180" s="35" t="s">
        <v>584</v>
      </c>
      <c r="C180" s="57" t="s">
        <v>286</v>
      </c>
      <c r="D180" s="37" t="s">
        <v>604</v>
      </c>
      <c r="E180" s="36" t="s">
        <v>397</v>
      </c>
      <c r="F180" s="58" t="s">
        <v>394</v>
      </c>
      <c r="G180" s="58" t="s">
        <v>574</v>
      </c>
      <c r="H180" s="36">
        <v>9.8000000000000007</v>
      </c>
      <c r="I180" s="36">
        <v>1</v>
      </c>
      <c r="J180" s="36">
        <v>1</v>
      </c>
      <c r="K180" s="36">
        <v>1</v>
      </c>
      <c r="L180" s="36">
        <v>1</v>
      </c>
      <c r="M180" s="36">
        <v>1</v>
      </c>
      <c r="N180" s="36">
        <v>1</v>
      </c>
      <c r="O180" s="36">
        <v>1</v>
      </c>
      <c r="P180" s="83">
        <v>10.9</v>
      </c>
      <c r="Q180" s="36" t="s">
        <v>287</v>
      </c>
      <c r="R180" s="69"/>
    </row>
    <row r="181" spans="1:18">
      <c r="A181" s="56">
        <v>826</v>
      </c>
      <c r="B181" s="35" t="s">
        <v>584</v>
      </c>
      <c r="C181" s="57" t="s">
        <v>288</v>
      </c>
      <c r="D181" s="37" t="s">
        <v>604</v>
      </c>
      <c r="E181" s="36" t="s">
        <v>397</v>
      </c>
      <c r="F181" s="58" t="s">
        <v>394</v>
      </c>
      <c r="G181" s="58" t="s">
        <v>574</v>
      </c>
      <c r="H181" s="36">
        <v>9.8000000000000007</v>
      </c>
      <c r="I181" s="36">
        <v>1</v>
      </c>
      <c r="J181" s="36">
        <v>1</v>
      </c>
      <c r="K181" s="36">
        <v>1</v>
      </c>
      <c r="L181" s="36">
        <v>1</v>
      </c>
      <c r="M181" s="36">
        <v>1</v>
      </c>
      <c r="N181" s="36">
        <v>1</v>
      </c>
      <c r="O181" s="36">
        <v>1</v>
      </c>
      <c r="P181" s="83">
        <v>10.9</v>
      </c>
      <c r="Q181" s="36" t="s">
        <v>287</v>
      </c>
      <c r="R181" s="69"/>
    </row>
    <row r="182" spans="1:18">
      <c r="A182" s="56">
        <v>827</v>
      </c>
      <c r="B182" s="35" t="s">
        <v>584</v>
      </c>
      <c r="C182" s="57" t="s">
        <v>289</v>
      </c>
      <c r="D182" s="37" t="s">
        <v>605</v>
      </c>
      <c r="E182" s="36" t="s">
        <v>397</v>
      </c>
      <c r="F182" s="58" t="s">
        <v>394</v>
      </c>
      <c r="G182" s="58" t="s">
        <v>574</v>
      </c>
      <c r="H182" s="36">
        <v>37.75</v>
      </c>
      <c r="I182" s="36">
        <v>1</v>
      </c>
      <c r="J182" s="36">
        <v>1</v>
      </c>
      <c r="K182" s="36">
        <v>1</v>
      </c>
      <c r="L182" s="36">
        <v>1</v>
      </c>
      <c r="M182" s="36">
        <v>1</v>
      </c>
      <c r="N182" s="36">
        <v>1</v>
      </c>
      <c r="O182" s="36">
        <v>1</v>
      </c>
      <c r="P182" s="83">
        <f t="shared" ref="P182:P243" si="4">PRODUCT(H182*I182*J182*K182*L182*M182*N182*O182)</f>
        <v>37.75</v>
      </c>
      <c r="Q182" s="36" t="s">
        <v>290</v>
      </c>
      <c r="R182" s="69"/>
    </row>
    <row r="183" spans="1:18">
      <c r="A183" s="56">
        <v>828</v>
      </c>
      <c r="B183" s="35" t="s">
        <v>584</v>
      </c>
      <c r="C183" s="57" t="s">
        <v>291</v>
      </c>
      <c r="D183" s="37" t="s">
        <v>605</v>
      </c>
      <c r="E183" s="36" t="s">
        <v>397</v>
      </c>
      <c r="F183" s="58" t="s">
        <v>394</v>
      </c>
      <c r="G183" s="58" t="s">
        <v>574</v>
      </c>
      <c r="H183" s="36">
        <v>37.75</v>
      </c>
      <c r="I183" s="36">
        <v>1</v>
      </c>
      <c r="J183" s="36">
        <v>1</v>
      </c>
      <c r="K183" s="36">
        <v>1</v>
      </c>
      <c r="L183" s="36">
        <v>1</v>
      </c>
      <c r="M183" s="36">
        <v>1</v>
      </c>
      <c r="N183" s="36">
        <v>1</v>
      </c>
      <c r="O183" s="36">
        <v>1</v>
      </c>
      <c r="P183" s="83">
        <f t="shared" si="4"/>
        <v>37.75</v>
      </c>
      <c r="Q183" s="36" t="s">
        <v>290</v>
      </c>
      <c r="R183" s="69"/>
    </row>
    <row r="184" spans="1:18">
      <c r="A184" s="56">
        <v>829</v>
      </c>
      <c r="B184" s="35" t="s">
        <v>584</v>
      </c>
      <c r="C184" s="57" t="s">
        <v>292</v>
      </c>
      <c r="D184" s="37" t="s">
        <v>605</v>
      </c>
      <c r="E184" s="36" t="s">
        <v>397</v>
      </c>
      <c r="F184" s="58" t="s">
        <v>394</v>
      </c>
      <c r="G184" s="58" t="s">
        <v>574</v>
      </c>
      <c r="H184" s="36">
        <v>37.75</v>
      </c>
      <c r="I184" s="36">
        <v>1</v>
      </c>
      <c r="J184" s="36">
        <v>1</v>
      </c>
      <c r="K184" s="36">
        <v>1</v>
      </c>
      <c r="L184" s="36">
        <v>1</v>
      </c>
      <c r="M184" s="36">
        <v>1</v>
      </c>
      <c r="N184" s="36">
        <v>1</v>
      </c>
      <c r="O184" s="36">
        <v>1</v>
      </c>
      <c r="P184" s="83">
        <f t="shared" si="4"/>
        <v>37.75</v>
      </c>
      <c r="Q184" s="36" t="s">
        <v>290</v>
      </c>
      <c r="R184" s="69"/>
    </row>
    <row r="185" spans="1:18">
      <c r="A185" s="56">
        <v>830</v>
      </c>
      <c r="B185" s="35" t="s">
        <v>584</v>
      </c>
      <c r="C185" s="58" t="s">
        <v>293</v>
      </c>
      <c r="D185" s="37" t="s">
        <v>606</v>
      </c>
      <c r="E185" s="36" t="s">
        <v>397</v>
      </c>
      <c r="F185" s="58" t="s">
        <v>394</v>
      </c>
      <c r="G185" s="58" t="s">
        <v>574</v>
      </c>
      <c r="H185" s="36">
        <v>37.75</v>
      </c>
      <c r="I185" s="36">
        <v>1</v>
      </c>
      <c r="J185" s="36">
        <v>1</v>
      </c>
      <c r="K185" s="36">
        <v>1</v>
      </c>
      <c r="L185" s="36">
        <v>1</v>
      </c>
      <c r="M185" s="36">
        <v>1</v>
      </c>
      <c r="N185" s="36">
        <v>1</v>
      </c>
      <c r="O185" s="36">
        <v>1</v>
      </c>
      <c r="P185" s="83">
        <f t="shared" si="4"/>
        <v>37.75</v>
      </c>
      <c r="Q185" s="36" t="s">
        <v>290</v>
      </c>
      <c r="R185" s="69"/>
    </row>
    <row r="186" spans="1:18">
      <c r="A186" s="56">
        <v>831</v>
      </c>
      <c r="B186" s="35" t="s">
        <v>584</v>
      </c>
      <c r="C186" s="58" t="s">
        <v>294</v>
      </c>
      <c r="D186" s="37" t="s">
        <v>607</v>
      </c>
      <c r="E186" s="36" t="s">
        <v>397</v>
      </c>
      <c r="F186" s="58" t="s">
        <v>394</v>
      </c>
      <c r="G186" s="58" t="s">
        <v>574</v>
      </c>
      <c r="H186" s="36">
        <v>23.47</v>
      </c>
      <c r="I186" s="36">
        <v>1</v>
      </c>
      <c r="J186" s="36">
        <v>1</v>
      </c>
      <c r="K186" s="36">
        <v>1</v>
      </c>
      <c r="L186" s="36">
        <v>1</v>
      </c>
      <c r="M186" s="36">
        <v>1</v>
      </c>
      <c r="N186" s="36">
        <v>1</v>
      </c>
      <c r="O186" s="36">
        <v>1</v>
      </c>
      <c r="P186" s="83">
        <f t="shared" si="4"/>
        <v>23.47</v>
      </c>
      <c r="Q186" s="36" t="s">
        <v>295</v>
      </c>
      <c r="R186" s="69"/>
    </row>
    <row r="187" spans="1:18">
      <c r="A187" s="56">
        <v>832</v>
      </c>
      <c r="B187" s="35" t="s">
        <v>584</v>
      </c>
      <c r="C187" s="58" t="s">
        <v>296</v>
      </c>
      <c r="D187" s="37" t="s">
        <v>607</v>
      </c>
      <c r="E187" s="36" t="s">
        <v>397</v>
      </c>
      <c r="F187" s="58" t="s">
        <v>394</v>
      </c>
      <c r="G187" s="58" t="s">
        <v>574</v>
      </c>
      <c r="H187" s="36">
        <v>23.47</v>
      </c>
      <c r="I187" s="36">
        <v>1</v>
      </c>
      <c r="J187" s="36">
        <v>1</v>
      </c>
      <c r="K187" s="36">
        <v>1</v>
      </c>
      <c r="L187" s="36">
        <v>1</v>
      </c>
      <c r="M187" s="36">
        <v>1</v>
      </c>
      <c r="N187" s="36">
        <v>1</v>
      </c>
      <c r="O187" s="36">
        <v>1</v>
      </c>
      <c r="P187" s="83">
        <f t="shared" si="4"/>
        <v>23.47</v>
      </c>
      <c r="Q187" s="36" t="s">
        <v>295</v>
      </c>
      <c r="R187" s="69"/>
    </row>
    <row r="188" spans="1:18">
      <c r="A188" s="56">
        <v>833</v>
      </c>
      <c r="B188" s="35" t="s">
        <v>584</v>
      </c>
      <c r="C188" s="58" t="s">
        <v>297</v>
      </c>
      <c r="D188" s="37" t="s">
        <v>608</v>
      </c>
      <c r="E188" s="36" t="s">
        <v>397</v>
      </c>
      <c r="F188" s="58" t="s">
        <v>394</v>
      </c>
      <c r="G188" s="58" t="s">
        <v>574</v>
      </c>
      <c r="H188" s="36">
        <v>35.99</v>
      </c>
      <c r="I188" s="36">
        <v>1</v>
      </c>
      <c r="J188" s="36">
        <v>1</v>
      </c>
      <c r="K188" s="36">
        <v>1</v>
      </c>
      <c r="L188" s="36">
        <v>1</v>
      </c>
      <c r="M188" s="36">
        <v>1</v>
      </c>
      <c r="N188" s="36">
        <v>1</v>
      </c>
      <c r="O188" s="36">
        <v>1</v>
      </c>
      <c r="P188" s="83">
        <f t="shared" si="4"/>
        <v>35.99</v>
      </c>
      <c r="Q188" s="36" t="s">
        <v>298</v>
      </c>
      <c r="R188" s="69"/>
    </row>
    <row r="189" spans="1:18">
      <c r="A189" s="56">
        <v>834</v>
      </c>
      <c r="B189" s="35" t="s">
        <v>584</v>
      </c>
      <c r="C189" s="58" t="s">
        <v>299</v>
      </c>
      <c r="D189" s="37" t="s">
        <v>608</v>
      </c>
      <c r="E189" s="36" t="s">
        <v>397</v>
      </c>
      <c r="F189" s="58" t="s">
        <v>394</v>
      </c>
      <c r="G189" s="58" t="s">
        <v>574</v>
      </c>
      <c r="H189" s="36">
        <v>35.99</v>
      </c>
      <c r="I189" s="36">
        <v>1</v>
      </c>
      <c r="J189" s="36">
        <v>1</v>
      </c>
      <c r="K189" s="36">
        <v>1</v>
      </c>
      <c r="L189" s="36">
        <v>1</v>
      </c>
      <c r="M189" s="36">
        <v>1</v>
      </c>
      <c r="N189" s="36">
        <v>1</v>
      </c>
      <c r="O189" s="36">
        <v>1</v>
      </c>
      <c r="P189" s="83">
        <f t="shared" si="4"/>
        <v>35.99</v>
      </c>
      <c r="Q189" s="36" t="s">
        <v>298</v>
      </c>
      <c r="R189" s="69"/>
    </row>
    <row r="190" spans="1:18">
      <c r="A190" s="56">
        <v>835</v>
      </c>
      <c r="B190" s="35" t="s">
        <v>584</v>
      </c>
      <c r="C190" s="58" t="s">
        <v>300</v>
      </c>
      <c r="D190" s="37" t="s">
        <v>608</v>
      </c>
      <c r="E190" s="36" t="s">
        <v>397</v>
      </c>
      <c r="F190" s="58" t="s">
        <v>394</v>
      </c>
      <c r="G190" s="58" t="s">
        <v>574</v>
      </c>
      <c r="H190" s="36">
        <v>35.99</v>
      </c>
      <c r="I190" s="36">
        <v>1</v>
      </c>
      <c r="J190" s="36">
        <v>1</v>
      </c>
      <c r="K190" s="36">
        <v>1</v>
      </c>
      <c r="L190" s="36">
        <v>1</v>
      </c>
      <c r="M190" s="36">
        <v>1</v>
      </c>
      <c r="N190" s="36">
        <v>1</v>
      </c>
      <c r="O190" s="36">
        <v>1</v>
      </c>
      <c r="P190" s="83">
        <f t="shared" si="4"/>
        <v>35.99</v>
      </c>
      <c r="Q190" s="36" t="s">
        <v>298</v>
      </c>
      <c r="R190" s="69"/>
    </row>
    <row r="191" spans="1:18">
      <c r="A191" s="56">
        <v>836</v>
      </c>
      <c r="B191" s="35" t="s">
        <v>584</v>
      </c>
      <c r="C191" s="58" t="s">
        <v>301</v>
      </c>
      <c r="D191" s="37" t="s">
        <v>607</v>
      </c>
      <c r="E191" s="36" t="s">
        <v>397</v>
      </c>
      <c r="F191" s="58" t="s">
        <v>394</v>
      </c>
      <c r="G191" s="58" t="s">
        <v>574</v>
      </c>
      <c r="H191" s="36">
        <v>23.47</v>
      </c>
      <c r="I191" s="36">
        <v>1</v>
      </c>
      <c r="J191" s="36">
        <v>1</v>
      </c>
      <c r="K191" s="36">
        <v>1</v>
      </c>
      <c r="L191" s="36">
        <v>1</v>
      </c>
      <c r="M191" s="36">
        <v>1</v>
      </c>
      <c r="N191" s="36">
        <v>1</v>
      </c>
      <c r="O191" s="36">
        <v>1</v>
      </c>
      <c r="P191" s="83">
        <f t="shared" si="4"/>
        <v>23.47</v>
      </c>
      <c r="Q191" s="36" t="s">
        <v>295</v>
      </c>
      <c r="R191" s="69"/>
    </row>
    <row r="192" spans="1:18">
      <c r="A192" s="56">
        <v>837</v>
      </c>
      <c r="B192" s="35" t="s">
        <v>584</v>
      </c>
      <c r="C192" s="58" t="s">
        <v>302</v>
      </c>
      <c r="D192" s="37" t="s">
        <v>607</v>
      </c>
      <c r="E192" s="36" t="s">
        <v>397</v>
      </c>
      <c r="F192" s="58" t="s">
        <v>394</v>
      </c>
      <c r="G192" s="58" t="s">
        <v>574</v>
      </c>
      <c r="H192" s="36">
        <v>23.47</v>
      </c>
      <c r="I192" s="36">
        <v>1</v>
      </c>
      <c r="J192" s="36">
        <v>1</v>
      </c>
      <c r="K192" s="36">
        <v>1</v>
      </c>
      <c r="L192" s="36">
        <v>1</v>
      </c>
      <c r="M192" s="36">
        <v>1</v>
      </c>
      <c r="N192" s="36">
        <v>1</v>
      </c>
      <c r="O192" s="36">
        <v>1</v>
      </c>
      <c r="P192" s="83">
        <f t="shared" si="4"/>
        <v>23.47</v>
      </c>
      <c r="Q192" s="36" t="s">
        <v>295</v>
      </c>
      <c r="R192" s="69"/>
    </row>
    <row r="193" spans="1:18">
      <c r="A193" s="56">
        <v>838</v>
      </c>
      <c r="B193" s="35" t="s">
        <v>584</v>
      </c>
      <c r="C193" s="58" t="s">
        <v>303</v>
      </c>
      <c r="D193" s="37" t="s">
        <v>609</v>
      </c>
      <c r="E193" s="36" t="s">
        <v>397</v>
      </c>
      <c r="F193" s="58" t="s">
        <v>394</v>
      </c>
      <c r="G193" s="58" t="s">
        <v>574</v>
      </c>
      <c r="H193" s="36">
        <v>23.47</v>
      </c>
      <c r="I193" s="36">
        <v>1</v>
      </c>
      <c r="J193" s="36">
        <v>1</v>
      </c>
      <c r="K193" s="36">
        <v>1</v>
      </c>
      <c r="L193" s="36">
        <v>1</v>
      </c>
      <c r="M193" s="36">
        <v>1</v>
      </c>
      <c r="N193" s="36">
        <v>1</v>
      </c>
      <c r="O193" s="36">
        <v>1</v>
      </c>
      <c r="P193" s="83">
        <f t="shared" si="4"/>
        <v>23.47</v>
      </c>
      <c r="Q193" s="36" t="s">
        <v>295</v>
      </c>
      <c r="R193" s="69"/>
    </row>
    <row r="194" spans="1:18">
      <c r="A194" s="56">
        <v>839</v>
      </c>
      <c r="B194" s="35" t="s">
        <v>584</v>
      </c>
      <c r="C194" s="58" t="s">
        <v>304</v>
      </c>
      <c r="D194" s="37" t="s">
        <v>610</v>
      </c>
      <c r="E194" s="36" t="s">
        <v>397</v>
      </c>
      <c r="F194" s="58" t="s">
        <v>394</v>
      </c>
      <c r="G194" s="58" t="s">
        <v>574</v>
      </c>
      <c r="H194" s="36">
        <v>23.47</v>
      </c>
      <c r="I194" s="36">
        <v>1</v>
      </c>
      <c r="J194" s="36">
        <v>1</v>
      </c>
      <c r="K194" s="36">
        <v>1</v>
      </c>
      <c r="L194" s="36">
        <v>1</v>
      </c>
      <c r="M194" s="36">
        <v>1</v>
      </c>
      <c r="N194" s="36">
        <v>1</v>
      </c>
      <c r="O194" s="36">
        <v>1</v>
      </c>
      <c r="P194" s="83">
        <f t="shared" si="4"/>
        <v>23.47</v>
      </c>
      <c r="Q194" s="36" t="s">
        <v>295</v>
      </c>
      <c r="R194" s="69"/>
    </row>
    <row r="195" spans="1:18">
      <c r="A195" s="56">
        <v>840</v>
      </c>
      <c r="B195" s="35" t="s">
        <v>584</v>
      </c>
      <c r="C195" s="58" t="s">
        <v>305</v>
      </c>
      <c r="D195" s="37" t="s">
        <v>610</v>
      </c>
      <c r="E195" s="36" t="s">
        <v>397</v>
      </c>
      <c r="F195" s="58" t="s">
        <v>394</v>
      </c>
      <c r="G195" s="58" t="s">
        <v>574</v>
      </c>
      <c r="H195" s="36">
        <v>23.47</v>
      </c>
      <c r="I195" s="36">
        <v>1</v>
      </c>
      <c r="J195" s="36">
        <v>1</v>
      </c>
      <c r="K195" s="36">
        <v>1</v>
      </c>
      <c r="L195" s="36">
        <v>1</v>
      </c>
      <c r="M195" s="36">
        <v>1</v>
      </c>
      <c r="N195" s="36">
        <v>1</v>
      </c>
      <c r="O195" s="36">
        <v>1</v>
      </c>
      <c r="P195" s="83">
        <f t="shared" si="4"/>
        <v>23.47</v>
      </c>
      <c r="Q195" s="36" t="s">
        <v>295</v>
      </c>
      <c r="R195" s="69"/>
    </row>
    <row r="196" spans="1:18">
      <c r="A196" s="56">
        <v>841</v>
      </c>
      <c r="B196" s="35" t="s">
        <v>584</v>
      </c>
      <c r="C196" s="58" t="s">
        <v>306</v>
      </c>
      <c r="D196" s="37" t="s">
        <v>607</v>
      </c>
      <c r="E196" s="36" t="s">
        <v>397</v>
      </c>
      <c r="F196" s="58" t="s">
        <v>394</v>
      </c>
      <c r="G196" s="58" t="s">
        <v>574</v>
      </c>
      <c r="H196" s="36">
        <v>23.47</v>
      </c>
      <c r="I196" s="36">
        <v>1</v>
      </c>
      <c r="J196" s="36">
        <v>1</v>
      </c>
      <c r="K196" s="36">
        <v>1</v>
      </c>
      <c r="L196" s="36">
        <v>1</v>
      </c>
      <c r="M196" s="36">
        <v>1</v>
      </c>
      <c r="N196" s="36">
        <v>1</v>
      </c>
      <c r="O196" s="36">
        <v>1</v>
      </c>
      <c r="P196" s="83">
        <f t="shared" si="4"/>
        <v>23.47</v>
      </c>
      <c r="Q196" s="36" t="s">
        <v>295</v>
      </c>
      <c r="R196" s="69"/>
    </row>
    <row r="197" spans="1:18">
      <c r="A197" s="56">
        <v>842</v>
      </c>
      <c r="B197" s="35" t="s">
        <v>584</v>
      </c>
      <c r="C197" s="58" t="s">
        <v>307</v>
      </c>
      <c r="D197" s="37" t="s">
        <v>607</v>
      </c>
      <c r="E197" s="36" t="s">
        <v>397</v>
      </c>
      <c r="F197" s="58" t="s">
        <v>394</v>
      </c>
      <c r="G197" s="58" t="s">
        <v>574</v>
      </c>
      <c r="H197" s="36">
        <v>23.47</v>
      </c>
      <c r="I197" s="36">
        <v>1</v>
      </c>
      <c r="J197" s="36">
        <v>1</v>
      </c>
      <c r="K197" s="36">
        <v>1</v>
      </c>
      <c r="L197" s="36">
        <v>1</v>
      </c>
      <c r="M197" s="36">
        <v>1</v>
      </c>
      <c r="N197" s="36">
        <v>1</v>
      </c>
      <c r="O197" s="36">
        <v>1</v>
      </c>
      <c r="P197" s="83">
        <f t="shared" si="4"/>
        <v>23.47</v>
      </c>
      <c r="Q197" s="36" t="s">
        <v>295</v>
      </c>
      <c r="R197" s="69"/>
    </row>
    <row r="198" spans="1:18">
      <c r="A198" s="56">
        <v>843</v>
      </c>
      <c r="B198" s="35" t="s">
        <v>584</v>
      </c>
      <c r="C198" s="58" t="s">
        <v>308</v>
      </c>
      <c r="D198" s="37" t="s">
        <v>611</v>
      </c>
      <c r="E198" s="36" t="s">
        <v>397</v>
      </c>
      <c r="F198" s="58" t="s">
        <v>394</v>
      </c>
      <c r="G198" s="58" t="s">
        <v>574</v>
      </c>
      <c r="H198" s="36">
        <v>23.47</v>
      </c>
      <c r="I198" s="36">
        <v>1</v>
      </c>
      <c r="J198" s="36">
        <v>1</v>
      </c>
      <c r="K198" s="36">
        <v>1</v>
      </c>
      <c r="L198" s="36">
        <v>1</v>
      </c>
      <c r="M198" s="36">
        <v>1</v>
      </c>
      <c r="N198" s="36">
        <v>1</v>
      </c>
      <c r="O198" s="36">
        <v>1</v>
      </c>
      <c r="P198" s="83">
        <f t="shared" si="4"/>
        <v>23.47</v>
      </c>
      <c r="Q198" s="36" t="s">
        <v>295</v>
      </c>
      <c r="R198" s="69"/>
    </row>
    <row r="199" spans="1:18">
      <c r="A199" s="56">
        <v>844</v>
      </c>
      <c r="B199" s="35" t="s">
        <v>584</v>
      </c>
      <c r="C199" s="58" t="s">
        <v>309</v>
      </c>
      <c r="D199" s="37" t="s">
        <v>610</v>
      </c>
      <c r="E199" s="36" t="s">
        <v>397</v>
      </c>
      <c r="F199" s="58" t="s">
        <v>394</v>
      </c>
      <c r="G199" s="58" t="s">
        <v>574</v>
      </c>
      <c r="H199" s="36">
        <v>23.47</v>
      </c>
      <c r="I199" s="36">
        <v>1</v>
      </c>
      <c r="J199" s="36">
        <v>1</v>
      </c>
      <c r="K199" s="36">
        <v>1</v>
      </c>
      <c r="L199" s="36">
        <v>1</v>
      </c>
      <c r="M199" s="36">
        <v>1</v>
      </c>
      <c r="N199" s="36">
        <v>1</v>
      </c>
      <c r="O199" s="36">
        <v>1</v>
      </c>
      <c r="P199" s="83">
        <f t="shared" si="4"/>
        <v>23.47</v>
      </c>
      <c r="Q199" s="36" t="s">
        <v>295</v>
      </c>
      <c r="R199" s="69"/>
    </row>
    <row r="200" spans="1:18">
      <c r="A200" s="56">
        <v>845</v>
      </c>
      <c r="B200" s="35" t="s">
        <v>584</v>
      </c>
      <c r="C200" s="58" t="s">
        <v>310</v>
      </c>
      <c r="D200" s="37" t="s">
        <v>610</v>
      </c>
      <c r="E200" s="36" t="s">
        <v>397</v>
      </c>
      <c r="F200" s="58" t="s">
        <v>394</v>
      </c>
      <c r="G200" s="58" t="s">
        <v>574</v>
      </c>
      <c r="H200" s="36">
        <v>23.47</v>
      </c>
      <c r="I200" s="36">
        <v>1</v>
      </c>
      <c r="J200" s="36">
        <v>1</v>
      </c>
      <c r="K200" s="36">
        <v>1</v>
      </c>
      <c r="L200" s="36">
        <v>1</v>
      </c>
      <c r="M200" s="36">
        <v>1</v>
      </c>
      <c r="N200" s="36">
        <v>1</v>
      </c>
      <c r="O200" s="36">
        <v>1</v>
      </c>
      <c r="P200" s="83">
        <f t="shared" si="4"/>
        <v>23.47</v>
      </c>
      <c r="Q200" s="36" t="s">
        <v>295</v>
      </c>
      <c r="R200" s="69"/>
    </row>
    <row r="201" spans="1:18">
      <c r="A201" s="56">
        <v>846</v>
      </c>
      <c r="B201" s="35" t="s">
        <v>584</v>
      </c>
      <c r="C201" s="58" t="s">
        <v>311</v>
      </c>
      <c r="D201" s="37" t="s">
        <v>607</v>
      </c>
      <c r="E201" s="36" t="s">
        <v>397</v>
      </c>
      <c r="F201" s="58" t="s">
        <v>394</v>
      </c>
      <c r="G201" s="58" t="s">
        <v>574</v>
      </c>
      <c r="H201" s="36">
        <v>23.47</v>
      </c>
      <c r="I201" s="36">
        <v>1</v>
      </c>
      <c r="J201" s="36">
        <v>1</v>
      </c>
      <c r="K201" s="36">
        <v>1</v>
      </c>
      <c r="L201" s="36">
        <v>1</v>
      </c>
      <c r="M201" s="36">
        <v>1</v>
      </c>
      <c r="N201" s="36">
        <v>1</v>
      </c>
      <c r="O201" s="36">
        <v>1</v>
      </c>
      <c r="P201" s="83">
        <f t="shared" si="4"/>
        <v>23.47</v>
      </c>
      <c r="Q201" s="36" t="s">
        <v>295</v>
      </c>
      <c r="R201" s="69"/>
    </row>
    <row r="202" spans="1:18">
      <c r="A202" s="56">
        <v>847</v>
      </c>
      <c r="B202" s="35" t="s">
        <v>584</v>
      </c>
      <c r="C202" s="58" t="s">
        <v>312</v>
      </c>
      <c r="D202" s="37" t="s">
        <v>607</v>
      </c>
      <c r="E202" s="36" t="s">
        <v>397</v>
      </c>
      <c r="F202" s="58" t="s">
        <v>394</v>
      </c>
      <c r="G202" s="58" t="s">
        <v>574</v>
      </c>
      <c r="H202" s="36">
        <v>23.47</v>
      </c>
      <c r="I202" s="36">
        <v>1</v>
      </c>
      <c r="J202" s="36">
        <v>1</v>
      </c>
      <c r="K202" s="36">
        <v>1</v>
      </c>
      <c r="L202" s="36">
        <v>1</v>
      </c>
      <c r="M202" s="36">
        <v>1</v>
      </c>
      <c r="N202" s="36">
        <v>1</v>
      </c>
      <c r="O202" s="36">
        <v>1</v>
      </c>
      <c r="P202" s="83">
        <f t="shared" si="4"/>
        <v>23.47</v>
      </c>
      <c r="Q202" s="36" t="s">
        <v>295</v>
      </c>
      <c r="R202" s="69"/>
    </row>
    <row r="203" spans="1:18">
      <c r="A203" s="56">
        <v>848</v>
      </c>
      <c r="B203" s="35" t="s">
        <v>584</v>
      </c>
      <c r="C203" s="58" t="s">
        <v>313</v>
      </c>
      <c r="D203" s="37" t="s">
        <v>612</v>
      </c>
      <c r="E203" s="36" t="s">
        <v>397</v>
      </c>
      <c r="F203" s="58" t="s">
        <v>394</v>
      </c>
      <c r="G203" s="58" t="s">
        <v>574</v>
      </c>
      <c r="H203" s="36">
        <v>23.47</v>
      </c>
      <c r="I203" s="36">
        <v>1</v>
      </c>
      <c r="J203" s="36">
        <v>1</v>
      </c>
      <c r="K203" s="36">
        <v>1</v>
      </c>
      <c r="L203" s="36">
        <v>1</v>
      </c>
      <c r="M203" s="36">
        <v>1</v>
      </c>
      <c r="N203" s="36">
        <v>1</v>
      </c>
      <c r="O203" s="36">
        <v>1</v>
      </c>
      <c r="P203" s="83">
        <f t="shared" si="4"/>
        <v>23.47</v>
      </c>
      <c r="Q203" s="36" t="s">
        <v>295</v>
      </c>
      <c r="R203" s="69"/>
    </row>
    <row r="204" spans="1:18">
      <c r="A204" s="56">
        <v>849</v>
      </c>
      <c r="B204" s="35" t="s">
        <v>584</v>
      </c>
      <c r="C204" s="58" t="s">
        <v>314</v>
      </c>
      <c r="D204" s="37" t="s">
        <v>610</v>
      </c>
      <c r="E204" s="36" t="s">
        <v>397</v>
      </c>
      <c r="F204" s="58" t="s">
        <v>394</v>
      </c>
      <c r="G204" s="58" t="s">
        <v>574</v>
      </c>
      <c r="H204" s="36">
        <v>23.47</v>
      </c>
      <c r="I204" s="36">
        <v>1</v>
      </c>
      <c r="J204" s="36">
        <v>1</v>
      </c>
      <c r="K204" s="36">
        <v>1</v>
      </c>
      <c r="L204" s="36">
        <v>1</v>
      </c>
      <c r="M204" s="36">
        <v>1</v>
      </c>
      <c r="N204" s="36">
        <v>1</v>
      </c>
      <c r="O204" s="36">
        <v>1</v>
      </c>
      <c r="P204" s="83">
        <f t="shared" si="4"/>
        <v>23.47</v>
      </c>
      <c r="Q204" s="36" t="s">
        <v>295</v>
      </c>
      <c r="R204" s="69"/>
    </row>
    <row r="205" spans="1:18">
      <c r="A205" s="56">
        <v>850</v>
      </c>
      <c r="B205" s="35" t="s">
        <v>584</v>
      </c>
      <c r="C205" s="58" t="s">
        <v>315</v>
      </c>
      <c r="D205" s="37" t="s">
        <v>610</v>
      </c>
      <c r="E205" s="36" t="s">
        <v>397</v>
      </c>
      <c r="F205" s="58" t="s">
        <v>394</v>
      </c>
      <c r="G205" s="58" t="s">
        <v>574</v>
      </c>
      <c r="H205" s="36">
        <v>23.47</v>
      </c>
      <c r="I205" s="36">
        <v>1</v>
      </c>
      <c r="J205" s="36">
        <v>1</v>
      </c>
      <c r="K205" s="36">
        <v>1</v>
      </c>
      <c r="L205" s="36">
        <v>1</v>
      </c>
      <c r="M205" s="36">
        <v>1</v>
      </c>
      <c r="N205" s="36">
        <v>1</v>
      </c>
      <c r="O205" s="36">
        <v>1</v>
      </c>
      <c r="P205" s="83">
        <f t="shared" si="4"/>
        <v>23.47</v>
      </c>
      <c r="Q205" s="36" t="s">
        <v>295</v>
      </c>
      <c r="R205" s="69"/>
    </row>
    <row r="206" spans="1:18">
      <c r="A206" s="56">
        <v>851</v>
      </c>
      <c r="B206" s="35" t="s">
        <v>584</v>
      </c>
      <c r="C206" s="58" t="s">
        <v>316</v>
      </c>
      <c r="D206" s="37" t="s">
        <v>607</v>
      </c>
      <c r="E206" s="36" t="s">
        <v>397</v>
      </c>
      <c r="F206" s="58" t="s">
        <v>394</v>
      </c>
      <c r="G206" s="58" t="s">
        <v>574</v>
      </c>
      <c r="H206" s="36">
        <v>23.47</v>
      </c>
      <c r="I206" s="36">
        <v>1</v>
      </c>
      <c r="J206" s="36">
        <v>1</v>
      </c>
      <c r="K206" s="36">
        <v>1</v>
      </c>
      <c r="L206" s="36">
        <v>1</v>
      </c>
      <c r="M206" s="36">
        <v>1</v>
      </c>
      <c r="N206" s="36">
        <v>1</v>
      </c>
      <c r="O206" s="36">
        <v>1</v>
      </c>
      <c r="P206" s="83">
        <f t="shared" si="4"/>
        <v>23.47</v>
      </c>
      <c r="Q206" s="36" t="s">
        <v>295</v>
      </c>
      <c r="R206" s="69"/>
    </row>
    <row r="207" spans="1:18">
      <c r="A207" s="56">
        <v>852</v>
      </c>
      <c r="B207" s="35" t="s">
        <v>584</v>
      </c>
      <c r="C207" s="58" t="s">
        <v>317</v>
      </c>
      <c r="D207" s="37" t="s">
        <v>607</v>
      </c>
      <c r="E207" s="36" t="s">
        <v>397</v>
      </c>
      <c r="F207" s="58" t="s">
        <v>394</v>
      </c>
      <c r="G207" s="58" t="s">
        <v>574</v>
      </c>
      <c r="H207" s="36">
        <v>23.47</v>
      </c>
      <c r="I207" s="36">
        <v>1</v>
      </c>
      <c r="J207" s="36">
        <v>1</v>
      </c>
      <c r="K207" s="36">
        <v>1</v>
      </c>
      <c r="L207" s="36">
        <v>1</v>
      </c>
      <c r="M207" s="36">
        <v>1</v>
      </c>
      <c r="N207" s="36">
        <v>1</v>
      </c>
      <c r="O207" s="36">
        <v>1</v>
      </c>
      <c r="P207" s="83">
        <f t="shared" si="4"/>
        <v>23.47</v>
      </c>
      <c r="Q207" s="36" t="s">
        <v>295</v>
      </c>
      <c r="R207" s="69"/>
    </row>
    <row r="208" spans="1:18">
      <c r="A208" s="56">
        <v>853</v>
      </c>
      <c r="B208" s="35" t="s">
        <v>584</v>
      </c>
      <c r="C208" s="58" t="s">
        <v>318</v>
      </c>
      <c r="D208" s="37" t="s">
        <v>612</v>
      </c>
      <c r="E208" s="36" t="s">
        <v>397</v>
      </c>
      <c r="F208" s="58" t="s">
        <v>394</v>
      </c>
      <c r="G208" s="58" t="s">
        <v>574</v>
      </c>
      <c r="H208" s="36">
        <v>23.47</v>
      </c>
      <c r="I208" s="36">
        <v>1</v>
      </c>
      <c r="J208" s="36">
        <v>1</v>
      </c>
      <c r="K208" s="36">
        <v>1</v>
      </c>
      <c r="L208" s="36">
        <v>1</v>
      </c>
      <c r="M208" s="36">
        <v>1</v>
      </c>
      <c r="N208" s="36">
        <v>1</v>
      </c>
      <c r="O208" s="36">
        <v>1</v>
      </c>
      <c r="P208" s="83">
        <f t="shared" si="4"/>
        <v>23.47</v>
      </c>
      <c r="Q208" s="36" t="s">
        <v>295</v>
      </c>
      <c r="R208" s="69"/>
    </row>
    <row r="209" spans="1:18">
      <c r="A209" s="56">
        <v>854</v>
      </c>
      <c r="B209" s="35" t="s">
        <v>584</v>
      </c>
      <c r="C209" s="58" t="s">
        <v>319</v>
      </c>
      <c r="D209" s="37" t="s">
        <v>610</v>
      </c>
      <c r="E209" s="36" t="s">
        <v>397</v>
      </c>
      <c r="F209" s="58" t="s">
        <v>394</v>
      </c>
      <c r="G209" s="58" t="s">
        <v>574</v>
      </c>
      <c r="H209" s="36">
        <v>23.47</v>
      </c>
      <c r="I209" s="36">
        <v>1</v>
      </c>
      <c r="J209" s="36">
        <v>1</v>
      </c>
      <c r="K209" s="36">
        <v>1</v>
      </c>
      <c r="L209" s="36">
        <v>1</v>
      </c>
      <c r="M209" s="36">
        <v>1</v>
      </c>
      <c r="N209" s="36">
        <v>1</v>
      </c>
      <c r="O209" s="36">
        <v>1</v>
      </c>
      <c r="P209" s="83">
        <f t="shared" si="4"/>
        <v>23.47</v>
      </c>
      <c r="Q209" s="36" t="s">
        <v>295</v>
      </c>
      <c r="R209" s="69"/>
    </row>
    <row r="210" spans="1:18">
      <c r="A210" s="56">
        <v>855</v>
      </c>
      <c r="B210" s="35" t="s">
        <v>584</v>
      </c>
      <c r="C210" s="58" t="s">
        <v>320</v>
      </c>
      <c r="D210" s="37" t="s">
        <v>610</v>
      </c>
      <c r="E210" s="36" t="s">
        <v>397</v>
      </c>
      <c r="F210" s="58" t="s">
        <v>394</v>
      </c>
      <c r="G210" s="58" t="s">
        <v>574</v>
      </c>
      <c r="H210" s="36">
        <v>23.47</v>
      </c>
      <c r="I210" s="36">
        <v>1</v>
      </c>
      <c r="J210" s="36">
        <v>1</v>
      </c>
      <c r="K210" s="36">
        <v>1</v>
      </c>
      <c r="L210" s="36">
        <v>1</v>
      </c>
      <c r="M210" s="36">
        <v>1</v>
      </c>
      <c r="N210" s="36">
        <v>1</v>
      </c>
      <c r="O210" s="36">
        <v>1</v>
      </c>
      <c r="P210" s="83">
        <f t="shared" si="4"/>
        <v>23.47</v>
      </c>
      <c r="Q210" s="36" t="s">
        <v>295</v>
      </c>
      <c r="R210" s="69"/>
    </row>
    <row r="211" spans="1:18">
      <c r="A211" s="56">
        <v>856</v>
      </c>
      <c r="B211" s="35" t="s">
        <v>584</v>
      </c>
      <c r="C211" s="58" t="s">
        <v>321</v>
      </c>
      <c r="D211" s="37" t="s">
        <v>613</v>
      </c>
      <c r="E211" s="36" t="s">
        <v>397</v>
      </c>
      <c r="F211" s="58" t="s">
        <v>394</v>
      </c>
      <c r="G211" s="58" t="s">
        <v>574</v>
      </c>
      <c r="H211" s="36">
        <v>23.47</v>
      </c>
      <c r="I211" s="36">
        <v>1</v>
      </c>
      <c r="J211" s="36">
        <v>1</v>
      </c>
      <c r="K211" s="36">
        <v>1</v>
      </c>
      <c r="L211" s="36">
        <v>1</v>
      </c>
      <c r="M211" s="36">
        <v>1</v>
      </c>
      <c r="N211" s="36">
        <v>1</v>
      </c>
      <c r="O211" s="36">
        <v>1</v>
      </c>
      <c r="P211" s="83">
        <f t="shared" si="4"/>
        <v>23.47</v>
      </c>
      <c r="Q211" s="36" t="s">
        <v>295</v>
      </c>
      <c r="R211" s="69"/>
    </row>
    <row r="212" spans="1:18">
      <c r="A212" s="56">
        <v>857</v>
      </c>
      <c r="B212" s="35" t="s">
        <v>584</v>
      </c>
      <c r="C212" s="58" t="s">
        <v>322</v>
      </c>
      <c r="D212" s="37" t="s">
        <v>613</v>
      </c>
      <c r="E212" s="36" t="s">
        <v>397</v>
      </c>
      <c r="F212" s="58" t="s">
        <v>394</v>
      </c>
      <c r="G212" s="58" t="s">
        <v>574</v>
      </c>
      <c r="H212" s="36">
        <v>23.47</v>
      </c>
      <c r="I212" s="36">
        <v>1</v>
      </c>
      <c r="J212" s="36">
        <v>1</v>
      </c>
      <c r="K212" s="36">
        <v>1</v>
      </c>
      <c r="L212" s="36">
        <v>1</v>
      </c>
      <c r="M212" s="36">
        <v>1</v>
      </c>
      <c r="N212" s="36">
        <v>1</v>
      </c>
      <c r="O212" s="36">
        <v>1</v>
      </c>
      <c r="P212" s="83">
        <f t="shared" si="4"/>
        <v>23.47</v>
      </c>
      <c r="Q212" s="36" t="s">
        <v>295</v>
      </c>
      <c r="R212" s="69"/>
    </row>
    <row r="213" spans="1:18">
      <c r="A213" s="56">
        <v>858</v>
      </c>
      <c r="B213" s="35" t="s">
        <v>584</v>
      </c>
      <c r="C213" s="58" t="s">
        <v>323</v>
      </c>
      <c r="D213" s="37" t="s">
        <v>607</v>
      </c>
      <c r="E213" s="36" t="s">
        <v>397</v>
      </c>
      <c r="F213" s="58" t="s">
        <v>394</v>
      </c>
      <c r="G213" s="58" t="s">
        <v>574</v>
      </c>
      <c r="H213" s="36">
        <v>23.47</v>
      </c>
      <c r="I213" s="36">
        <v>1</v>
      </c>
      <c r="J213" s="36">
        <v>1</v>
      </c>
      <c r="K213" s="36">
        <v>1</v>
      </c>
      <c r="L213" s="36">
        <v>1</v>
      </c>
      <c r="M213" s="36">
        <v>1</v>
      </c>
      <c r="N213" s="36">
        <v>1</v>
      </c>
      <c r="O213" s="36">
        <v>1</v>
      </c>
      <c r="P213" s="83">
        <f t="shared" si="4"/>
        <v>23.47</v>
      </c>
      <c r="Q213" s="36" t="s">
        <v>295</v>
      </c>
      <c r="R213" s="69"/>
    </row>
    <row r="214" spans="1:18">
      <c r="A214" s="56">
        <v>859</v>
      </c>
      <c r="B214" s="35" t="s">
        <v>584</v>
      </c>
      <c r="C214" s="58" t="s">
        <v>324</v>
      </c>
      <c r="D214" s="37" t="s">
        <v>607</v>
      </c>
      <c r="E214" s="36" t="s">
        <v>397</v>
      </c>
      <c r="F214" s="58" t="s">
        <v>394</v>
      </c>
      <c r="G214" s="58" t="s">
        <v>574</v>
      </c>
      <c r="H214" s="36">
        <v>23.47</v>
      </c>
      <c r="I214" s="36">
        <v>1</v>
      </c>
      <c r="J214" s="36">
        <v>1</v>
      </c>
      <c r="K214" s="36">
        <v>1</v>
      </c>
      <c r="L214" s="36">
        <v>1</v>
      </c>
      <c r="M214" s="36">
        <v>1</v>
      </c>
      <c r="N214" s="36">
        <v>1</v>
      </c>
      <c r="O214" s="36">
        <v>1</v>
      </c>
      <c r="P214" s="83">
        <f t="shared" si="4"/>
        <v>23.47</v>
      </c>
      <c r="Q214" s="36" t="s">
        <v>295</v>
      </c>
      <c r="R214" s="69"/>
    </row>
    <row r="215" spans="1:18">
      <c r="A215" s="56">
        <v>860</v>
      </c>
      <c r="B215" s="35" t="s">
        <v>584</v>
      </c>
      <c r="C215" s="58" t="s">
        <v>325</v>
      </c>
      <c r="D215" s="37" t="s">
        <v>612</v>
      </c>
      <c r="E215" s="36" t="s">
        <v>397</v>
      </c>
      <c r="F215" s="58" t="s">
        <v>394</v>
      </c>
      <c r="G215" s="58" t="s">
        <v>574</v>
      </c>
      <c r="H215" s="36">
        <v>23.47</v>
      </c>
      <c r="I215" s="36">
        <v>1</v>
      </c>
      <c r="J215" s="36">
        <v>1</v>
      </c>
      <c r="K215" s="36">
        <v>1</v>
      </c>
      <c r="L215" s="36">
        <v>1</v>
      </c>
      <c r="M215" s="36">
        <v>1</v>
      </c>
      <c r="N215" s="36">
        <v>1</v>
      </c>
      <c r="O215" s="36">
        <v>1</v>
      </c>
      <c r="P215" s="83">
        <f t="shared" si="4"/>
        <v>23.47</v>
      </c>
      <c r="Q215" s="36" t="s">
        <v>295</v>
      </c>
      <c r="R215" s="69"/>
    </row>
    <row r="216" spans="1:18">
      <c r="A216" s="56">
        <v>861</v>
      </c>
      <c r="B216" s="35" t="s">
        <v>584</v>
      </c>
      <c r="C216" s="58" t="s">
        <v>326</v>
      </c>
      <c r="D216" s="37" t="s">
        <v>612</v>
      </c>
      <c r="E216" s="36" t="s">
        <v>397</v>
      </c>
      <c r="F216" s="58" t="s">
        <v>394</v>
      </c>
      <c r="G216" s="58" t="s">
        <v>574</v>
      </c>
      <c r="H216" s="36">
        <v>23.47</v>
      </c>
      <c r="I216" s="36">
        <v>1</v>
      </c>
      <c r="J216" s="36">
        <v>1</v>
      </c>
      <c r="K216" s="36">
        <v>1</v>
      </c>
      <c r="L216" s="36">
        <v>1</v>
      </c>
      <c r="M216" s="36">
        <v>1</v>
      </c>
      <c r="N216" s="36">
        <v>1</v>
      </c>
      <c r="O216" s="36">
        <v>1</v>
      </c>
      <c r="P216" s="83">
        <f t="shared" si="4"/>
        <v>23.47</v>
      </c>
      <c r="Q216" s="36" t="s">
        <v>295</v>
      </c>
      <c r="R216" s="69"/>
    </row>
    <row r="217" spans="1:18">
      <c r="A217" s="56">
        <v>862</v>
      </c>
      <c r="B217" s="35" t="s">
        <v>584</v>
      </c>
      <c r="C217" s="58" t="s">
        <v>327</v>
      </c>
      <c r="D217" s="37" t="s">
        <v>614</v>
      </c>
      <c r="E217" s="36" t="s">
        <v>397</v>
      </c>
      <c r="F217" s="58" t="s">
        <v>394</v>
      </c>
      <c r="G217" s="58" t="s">
        <v>574</v>
      </c>
      <c r="H217" s="36">
        <v>23.47</v>
      </c>
      <c r="I217" s="36">
        <v>1</v>
      </c>
      <c r="J217" s="36">
        <v>1</v>
      </c>
      <c r="K217" s="36">
        <v>1</v>
      </c>
      <c r="L217" s="36">
        <v>1</v>
      </c>
      <c r="M217" s="36">
        <v>1</v>
      </c>
      <c r="N217" s="36">
        <v>1</v>
      </c>
      <c r="O217" s="36">
        <v>1</v>
      </c>
      <c r="P217" s="83">
        <f t="shared" si="4"/>
        <v>23.47</v>
      </c>
      <c r="Q217" s="36" t="s">
        <v>295</v>
      </c>
      <c r="R217" s="69"/>
    </row>
    <row r="218" spans="1:18">
      <c r="A218" s="56">
        <v>863</v>
      </c>
      <c r="B218" s="35" t="s">
        <v>584</v>
      </c>
      <c r="C218" s="58" t="s">
        <v>328</v>
      </c>
      <c r="D218" s="37" t="s">
        <v>614</v>
      </c>
      <c r="E218" s="36" t="s">
        <v>397</v>
      </c>
      <c r="F218" s="58" t="s">
        <v>394</v>
      </c>
      <c r="G218" s="58" t="s">
        <v>574</v>
      </c>
      <c r="H218" s="36">
        <v>23.47</v>
      </c>
      <c r="I218" s="36">
        <v>1</v>
      </c>
      <c r="J218" s="36">
        <v>1</v>
      </c>
      <c r="K218" s="36">
        <v>1</v>
      </c>
      <c r="L218" s="36">
        <v>1</v>
      </c>
      <c r="M218" s="36">
        <v>1</v>
      </c>
      <c r="N218" s="36">
        <v>1</v>
      </c>
      <c r="O218" s="36">
        <v>1</v>
      </c>
      <c r="P218" s="83">
        <f t="shared" si="4"/>
        <v>23.47</v>
      </c>
      <c r="Q218" s="36" t="s">
        <v>295</v>
      </c>
      <c r="R218" s="69"/>
    </row>
    <row r="219" spans="1:18">
      <c r="A219" s="56">
        <v>864</v>
      </c>
      <c r="B219" s="35" t="s">
        <v>584</v>
      </c>
      <c r="C219" s="58" t="s">
        <v>329</v>
      </c>
      <c r="D219" s="37" t="s">
        <v>614</v>
      </c>
      <c r="E219" s="36" t="s">
        <v>397</v>
      </c>
      <c r="F219" s="58" t="s">
        <v>394</v>
      </c>
      <c r="G219" s="58" t="s">
        <v>574</v>
      </c>
      <c r="H219" s="36">
        <v>23.47</v>
      </c>
      <c r="I219" s="36">
        <v>1</v>
      </c>
      <c r="J219" s="36">
        <v>1</v>
      </c>
      <c r="K219" s="36">
        <v>1</v>
      </c>
      <c r="L219" s="36">
        <v>1</v>
      </c>
      <c r="M219" s="36">
        <v>1</v>
      </c>
      <c r="N219" s="36">
        <v>1</v>
      </c>
      <c r="O219" s="36">
        <v>1</v>
      </c>
      <c r="P219" s="83">
        <f t="shared" si="4"/>
        <v>23.47</v>
      </c>
      <c r="Q219" s="36" t="s">
        <v>295</v>
      </c>
      <c r="R219" s="69"/>
    </row>
    <row r="220" spans="1:18">
      <c r="A220" s="56">
        <v>865</v>
      </c>
      <c r="B220" s="35" t="s">
        <v>584</v>
      </c>
      <c r="C220" s="58" t="s">
        <v>330</v>
      </c>
      <c r="D220" s="37" t="s">
        <v>614</v>
      </c>
      <c r="E220" s="36" t="s">
        <v>397</v>
      </c>
      <c r="F220" s="58" t="s">
        <v>394</v>
      </c>
      <c r="G220" s="58" t="s">
        <v>574</v>
      </c>
      <c r="H220" s="36">
        <v>23.47</v>
      </c>
      <c r="I220" s="36">
        <v>1</v>
      </c>
      <c r="J220" s="36">
        <v>1</v>
      </c>
      <c r="K220" s="36">
        <v>1</v>
      </c>
      <c r="L220" s="36">
        <v>1</v>
      </c>
      <c r="M220" s="36">
        <v>1</v>
      </c>
      <c r="N220" s="36">
        <v>1</v>
      </c>
      <c r="O220" s="36">
        <v>1</v>
      </c>
      <c r="P220" s="83">
        <f t="shared" si="4"/>
        <v>23.47</v>
      </c>
      <c r="Q220" s="36" t="s">
        <v>295</v>
      </c>
      <c r="R220" s="69"/>
    </row>
    <row r="221" spans="1:18">
      <c r="A221" s="56">
        <v>866</v>
      </c>
      <c r="B221" s="35" t="s">
        <v>584</v>
      </c>
      <c r="C221" s="58" t="s">
        <v>331</v>
      </c>
      <c r="D221" s="37" t="s">
        <v>614</v>
      </c>
      <c r="E221" s="36" t="s">
        <v>397</v>
      </c>
      <c r="F221" s="58" t="s">
        <v>394</v>
      </c>
      <c r="G221" s="58" t="s">
        <v>574</v>
      </c>
      <c r="H221" s="36">
        <v>23.47</v>
      </c>
      <c r="I221" s="36">
        <v>1</v>
      </c>
      <c r="J221" s="36">
        <v>1</v>
      </c>
      <c r="K221" s="36">
        <v>1</v>
      </c>
      <c r="L221" s="36">
        <v>1</v>
      </c>
      <c r="M221" s="36">
        <v>1</v>
      </c>
      <c r="N221" s="36">
        <v>1</v>
      </c>
      <c r="O221" s="36">
        <v>1</v>
      </c>
      <c r="P221" s="83">
        <f t="shared" si="4"/>
        <v>23.47</v>
      </c>
      <c r="Q221" s="36" t="s">
        <v>295</v>
      </c>
      <c r="R221" s="69"/>
    </row>
    <row r="222" spans="1:18">
      <c r="A222" s="56">
        <v>867</v>
      </c>
      <c r="B222" s="35" t="s">
        <v>584</v>
      </c>
      <c r="C222" s="58" t="s">
        <v>332</v>
      </c>
      <c r="D222" s="37" t="s">
        <v>614</v>
      </c>
      <c r="E222" s="36" t="s">
        <v>397</v>
      </c>
      <c r="F222" s="58" t="s">
        <v>394</v>
      </c>
      <c r="G222" s="58" t="s">
        <v>574</v>
      </c>
      <c r="H222" s="36">
        <v>23.47</v>
      </c>
      <c r="I222" s="36">
        <v>1</v>
      </c>
      <c r="J222" s="36">
        <v>1</v>
      </c>
      <c r="K222" s="36">
        <v>1</v>
      </c>
      <c r="L222" s="36">
        <v>1</v>
      </c>
      <c r="M222" s="36">
        <v>1</v>
      </c>
      <c r="N222" s="36">
        <v>1</v>
      </c>
      <c r="O222" s="36">
        <v>1</v>
      </c>
      <c r="P222" s="83">
        <f t="shared" si="4"/>
        <v>23.47</v>
      </c>
      <c r="Q222" s="36" t="s">
        <v>295</v>
      </c>
      <c r="R222" s="69"/>
    </row>
    <row r="223" spans="1:18">
      <c r="A223" s="56">
        <v>868</v>
      </c>
      <c r="B223" s="35" t="s">
        <v>584</v>
      </c>
      <c r="C223" s="58" t="s">
        <v>333</v>
      </c>
      <c r="D223" s="37" t="s">
        <v>614</v>
      </c>
      <c r="E223" s="36" t="s">
        <v>397</v>
      </c>
      <c r="F223" s="58" t="s">
        <v>394</v>
      </c>
      <c r="G223" s="58" t="s">
        <v>574</v>
      </c>
      <c r="H223" s="36">
        <v>23.47</v>
      </c>
      <c r="I223" s="36">
        <v>1</v>
      </c>
      <c r="J223" s="36">
        <v>1</v>
      </c>
      <c r="K223" s="36">
        <v>1</v>
      </c>
      <c r="L223" s="36">
        <v>1</v>
      </c>
      <c r="M223" s="36">
        <v>1</v>
      </c>
      <c r="N223" s="36">
        <v>1</v>
      </c>
      <c r="O223" s="36">
        <v>1</v>
      </c>
      <c r="P223" s="83">
        <f t="shared" si="4"/>
        <v>23.47</v>
      </c>
      <c r="Q223" s="36" t="s">
        <v>295</v>
      </c>
      <c r="R223" s="69"/>
    </row>
    <row r="224" spans="1:18">
      <c r="A224" s="56">
        <v>869</v>
      </c>
      <c r="B224" s="35" t="s">
        <v>584</v>
      </c>
      <c r="C224" s="58" t="s">
        <v>334</v>
      </c>
      <c r="D224" s="37" t="s">
        <v>614</v>
      </c>
      <c r="E224" s="36" t="s">
        <v>397</v>
      </c>
      <c r="F224" s="58" t="s">
        <v>394</v>
      </c>
      <c r="G224" s="58" t="s">
        <v>574</v>
      </c>
      <c r="H224" s="36">
        <v>23.47</v>
      </c>
      <c r="I224" s="36">
        <v>1</v>
      </c>
      <c r="J224" s="36">
        <v>1</v>
      </c>
      <c r="K224" s="36">
        <v>1</v>
      </c>
      <c r="L224" s="36">
        <v>1</v>
      </c>
      <c r="M224" s="36">
        <v>1</v>
      </c>
      <c r="N224" s="36">
        <v>1</v>
      </c>
      <c r="O224" s="36">
        <v>1</v>
      </c>
      <c r="P224" s="83">
        <f t="shared" si="4"/>
        <v>23.47</v>
      </c>
      <c r="Q224" s="36" t="s">
        <v>295</v>
      </c>
      <c r="R224" s="69"/>
    </row>
    <row r="225" spans="1:18">
      <c r="A225" s="56">
        <v>870</v>
      </c>
      <c r="B225" s="35" t="s">
        <v>584</v>
      </c>
      <c r="C225" s="58" t="s">
        <v>335</v>
      </c>
      <c r="D225" s="37" t="s">
        <v>614</v>
      </c>
      <c r="E225" s="36" t="s">
        <v>397</v>
      </c>
      <c r="F225" s="58" t="s">
        <v>394</v>
      </c>
      <c r="G225" s="58" t="s">
        <v>574</v>
      </c>
      <c r="H225" s="36">
        <v>23.47</v>
      </c>
      <c r="I225" s="36">
        <v>1</v>
      </c>
      <c r="J225" s="36">
        <v>1</v>
      </c>
      <c r="K225" s="36">
        <v>1</v>
      </c>
      <c r="L225" s="36">
        <v>1</v>
      </c>
      <c r="M225" s="36">
        <v>1</v>
      </c>
      <c r="N225" s="36">
        <v>1</v>
      </c>
      <c r="O225" s="36">
        <v>1</v>
      </c>
      <c r="P225" s="83">
        <f t="shared" si="4"/>
        <v>23.47</v>
      </c>
      <c r="Q225" s="36" t="s">
        <v>295</v>
      </c>
      <c r="R225" s="69"/>
    </row>
    <row r="226" spans="1:18">
      <c r="A226" s="56">
        <v>871</v>
      </c>
      <c r="B226" s="35" t="s">
        <v>584</v>
      </c>
      <c r="C226" s="58" t="s">
        <v>336</v>
      </c>
      <c r="D226" s="37" t="s">
        <v>614</v>
      </c>
      <c r="E226" s="36" t="s">
        <v>397</v>
      </c>
      <c r="F226" s="58" t="s">
        <v>394</v>
      </c>
      <c r="G226" s="58" t="s">
        <v>574</v>
      </c>
      <c r="H226" s="36">
        <v>23.47</v>
      </c>
      <c r="I226" s="36">
        <v>1</v>
      </c>
      <c r="J226" s="36">
        <v>1</v>
      </c>
      <c r="K226" s="36">
        <v>1</v>
      </c>
      <c r="L226" s="36">
        <v>1</v>
      </c>
      <c r="M226" s="36">
        <v>1</v>
      </c>
      <c r="N226" s="36">
        <v>1</v>
      </c>
      <c r="O226" s="36">
        <v>1</v>
      </c>
      <c r="P226" s="83">
        <f t="shared" si="4"/>
        <v>23.47</v>
      </c>
      <c r="Q226" s="36" t="s">
        <v>295</v>
      </c>
      <c r="R226" s="69"/>
    </row>
    <row r="227" spans="1:18">
      <c r="A227" s="56">
        <v>872</v>
      </c>
      <c r="B227" s="35" t="s">
        <v>584</v>
      </c>
      <c r="C227" s="58" t="s">
        <v>337</v>
      </c>
      <c r="D227" s="37" t="s">
        <v>614</v>
      </c>
      <c r="E227" s="36" t="s">
        <v>397</v>
      </c>
      <c r="F227" s="58" t="s">
        <v>394</v>
      </c>
      <c r="G227" s="58" t="s">
        <v>574</v>
      </c>
      <c r="H227" s="36">
        <v>23.47</v>
      </c>
      <c r="I227" s="36">
        <v>1</v>
      </c>
      <c r="J227" s="36">
        <v>1</v>
      </c>
      <c r="K227" s="36">
        <v>1</v>
      </c>
      <c r="L227" s="36">
        <v>1</v>
      </c>
      <c r="M227" s="36">
        <v>1</v>
      </c>
      <c r="N227" s="36">
        <v>1</v>
      </c>
      <c r="O227" s="36">
        <v>1</v>
      </c>
      <c r="P227" s="83">
        <f t="shared" si="4"/>
        <v>23.47</v>
      </c>
      <c r="Q227" s="36" t="s">
        <v>295</v>
      </c>
      <c r="R227" s="69"/>
    </row>
    <row r="228" spans="1:18">
      <c r="A228" s="56">
        <v>873</v>
      </c>
      <c r="B228" s="35" t="s">
        <v>584</v>
      </c>
      <c r="C228" s="58" t="s">
        <v>338</v>
      </c>
      <c r="D228" s="37" t="s">
        <v>614</v>
      </c>
      <c r="E228" s="36" t="s">
        <v>397</v>
      </c>
      <c r="F228" s="58" t="s">
        <v>394</v>
      </c>
      <c r="G228" s="58" t="s">
        <v>574</v>
      </c>
      <c r="H228" s="36">
        <v>23.47</v>
      </c>
      <c r="I228" s="36">
        <v>1</v>
      </c>
      <c r="J228" s="36">
        <v>1</v>
      </c>
      <c r="K228" s="36">
        <v>1</v>
      </c>
      <c r="L228" s="36">
        <v>1</v>
      </c>
      <c r="M228" s="36">
        <v>1</v>
      </c>
      <c r="N228" s="36">
        <v>1</v>
      </c>
      <c r="O228" s="36">
        <v>1</v>
      </c>
      <c r="P228" s="83">
        <f t="shared" si="4"/>
        <v>23.47</v>
      </c>
      <c r="Q228" s="36" t="s">
        <v>295</v>
      </c>
      <c r="R228" s="69"/>
    </row>
    <row r="229" spans="1:18">
      <c r="A229" s="56">
        <v>874</v>
      </c>
      <c r="B229" s="35" t="s">
        <v>584</v>
      </c>
      <c r="C229" s="58" t="s">
        <v>339</v>
      </c>
      <c r="D229" s="37" t="s">
        <v>614</v>
      </c>
      <c r="E229" s="36" t="s">
        <v>397</v>
      </c>
      <c r="F229" s="58" t="s">
        <v>394</v>
      </c>
      <c r="G229" s="58" t="s">
        <v>574</v>
      </c>
      <c r="H229" s="36">
        <v>23.47</v>
      </c>
      <c r="I229" s="36">
        <v>1</v>
      </c>
      <c r="J229" s="36">
        <v>1</v>
      </c>
      <c r="K229" s="36">
        <v>1</v>
      </c>
      <c r="L229" s="36">
        <v>1</v>
      </c>
      <c r="M229" s="36">
        <v>1</v>
      </c>
      <c r="N229" s="36">
        <v>1</v>
      </c>
      <c r="O229" s="36">
        <v>1</v>
      </c>
      <c r="P229" s="83">
        <f t="shared" si="4"/>
        <v>23.47</v>
      </c>
      <c r="Q229" s="36" t="s">
        <v>295</v>
      </c>
      <c r="R229" s="69"/>
    </row>
    <row r="230" spans="1:18">
      <c r="A230" s="56">
        <v>875</v>
      </c>
      <c r="B230" s="35" t="s">
        <v>584</v>
      </c>
      <c r="C230" s="58" t="s">
        <v>340</v>
      </c>
      <c r="D230" s="37" t="s">
        <v>614</v>
      </c>
      <c r="E230" s="36" t="s">
        <v>397</v>
      </c>
      <c r="F230" s="58" t="s">
        <v>394</v>
      </c>
      <c r="G230" s="58" t="s">
        <v>574</v>
      </c>
      <c r="H230" s="36">
        <v>23.47</v>
      </c>
      <c r="I230" s="36">
        <v>1</v>
      </c>
      <c r="J230" s="36">
        <v>1</v>
      </c>
      <c r="K230" s="36">
        <v>1</v>
      </c>
      <c r="L230" s="36">
        <v>1</v>
      </c>
      <c r="M230" s="36">
        <v>1</v>
      </c>
      <c r="N230" s="36">
        <v>1</v>
      </c>
      <c r="O230" s="36">
        <v>1</v>
      </c>
      <c r="P230" s="83">
        <f t="shared" si="4"/>
        <v>23.47</v>
      </c>
      <c r="Q230" s="36" t="s">
        <v>295</v>
      </c>
      <c r="R230" s="69"/>
    </row>
    <row r="231" spans="1:18">
      <c r="A231" s="56">
        <v>876</v>
      </c>
      <c r="B231" s="35" t="s">
        <v>584</v>
      </c>
      <c r="C231" s="58" t="s">
        <v>341</v>
      </c>
      <c r="D231" s="37" t="s">
        <v>614</v>
      </c>
      <c r="E231" s="36" t="s">
        <v>397</v>
      </c>
      <c r="F231" s="58" t="s">
        <v>394</v>
      </c>
      <c r="G231" s="58" t="s">
        <v>574</v>
      </c>
      <c r="H231" s="36">
        <v>23.47</v>
      </c>
      <c r="I231" s="36">
        <v>1</v>
      </c>
      <c r="J231" s="36">
        <v>1</v>
      </c>
      <c r="K231" s="36">
        <v>1</v>
      </c>
      <c r="L231" s="36">
        <v>1</v>
      </c>
      <c r="M231" s="36">
        <v>1</v>
      </c>
      <c r="N231" s="36">
        <v>1</v>
      </c>
      <c r="O231" s="36">
        <v>1</v>
      </c>
      <c r="P231" s="83">
        <f t="shared" si="4"/>
        <v>23.47</v>
      </c>
      <c r="Q231" s="36" t="s">
        <v>295</v>
      </c>
      <c r="R231" s="69"/>
    </row>
    <row r="232" spans="1:18">
      <c r="A232" s="56">
        <v>877</v>
      </c>
      <c r="B232" s="35" t="s">
        <v>584</v>
      </c>
      <c r="C232" s="58" t="s">
        <v>342</v>
      </c>
      <c r="D232" s="37" t="s">
        <v>614</v>
      </c>
      <c r="E232" s="36" t="s">
        <v>397</v>
      </c>
      <c r="F232" s="58" t="s">
        <v>394</v>
      </c>
      <c r="G232" s="58" t="s">
        <v>574</v>
      </c>
      <c r="H232" s="36">
        <v>23.47</v>
      </c>
      <c r="I232" s="36">
        <v>1</v>
      </c>
      <c r="J232" s="36">
        <v>1</v>
      </c>
      <c r="K232" s="36">
        <v>1</v>
      </c>
      <c r="L232" s="36">
        <v>1</v>
      </c>
      <c r="M232" s="36">
        <v>1</v>
      </c>
      <c r="N232" s="36">
        <v>1</v>
      </c>
      <c r="O232" s="36">
        <v>1</v>
      </c>
      <c r="P232" s="83">
        <f t="shared" si="4"/>
        <v>23.47</v>
      </c>
      <c r="Q232" s="36" t="s">
        <v>295</v>
      </c>
      <c r="R232" s="69"/>
    </row>
    <row r="233" spans="1:18">
      <c r="A233" s="56">
        <v>878</v>
      </c>
      <c r="B233" s="35" t="s">
        <v>584</v>
      </c>
      <c r="C233" s="58" t="s">
        <v>343</v>
      </c>
      <c r="D233" s="37" t="s">
        <v>614</v>
      </c>
      <c r="E233" s="36" t="s">
        <v>397</v>
      </c>
      <c r="F233" s="58" t="s">
        <v>394</v>
      </c>
      <c r="G233" s="58" t="s">
        <v>574</v>
      </c>
      <c r="H233" s="36">
        <v>23.47</v>
      </c>
      <c r="I233" s="36">
        <v>1</v>
      </c>
      <c r="J233" s="36">
        <v>1</v>
      </c>
      <c r="K233" s="36">
        <v>1</v>
      </c>
      <c r="L233" s="36">
        <v>1</v>
      </c>
      <c r="M233" s="36">
        <v>1</v>
      </c>
      <c r="N233" s="36">
        <v>1</v>
      </c>
      <c r="O233" s="36">
        <v>1</v>
      </c>
      <c r="P233" s="83">
        <f t="shared" si="4"/>
        <v>23.47</v>
      </c>
      <c r="Q233" s="36" t="s">
        <v>295</v>
      </c>
      <c r="R233" s="69"/>
    </row>
    <row r="234" spans="1:18">
      <c r="A234" s="56">
        <v>879</v>
      </c>
      <c r="B234" s="35" t="s">
        <v>584</v>
      </c>
      <c r="C234" s="58" t="s">
        <v>344</v>
      </c>
      <c r="D234" s="37" t="s">
        <v>614</v>
      </c>
      <c r="E234" s="36" t="s">
        <v>397</v>
      </c>
      <c r="F234" s="58" t="s">
        <v>394</v>
      </c>
      <c r="G234" s="58" t="s">
        <v>574</v>
      </c>
      <c r="H234" s="36">
        <v>23.47</v>
      </c>
      <c r="I234" s="36">
        <v>1</v>
      </c>
      <c r="J234" s="36">
        <v>1</v>
      </c>
      <c r="K234" s="36">
        <v>1</v>
      </c>
      <c r="L234" s="36">
        <v>1</v>
      </c>
      <c r="M234" s="36">
        <v>1</v>
      </c>
      <c r="N234" s="36">
        <v>1</v>
      </c>
      <c r="O234" s="36">
        <v>1</v>
      </c>
      <c r="P234" s="83">
        <f t="shared" si="4"/>
        <v>23.47</v>
      </c>
      <c r="Q234" s="36" t="s">
        <v>295</v>
      </c>
      <c r="R234" s="69"/>
    </row>
    <row r="235" spans="1:18">
      <c r="A235" s="56">
        <v>880</v>
      </c>
      <c r="B235" s="35" t="s">
        <v>584</v>
      </c>
      <c r="C235" s="58" t="s">
        <v>345</v>
      </c>
      <c r="D235" s="37" t="s">
        <v>614</v>
      </c>
      <c r="E235" s="36" t="s">
        <v>397</v>
      </c>
      <c r="F235" s="58" t="s">
        <v>394</v>
      </c>
      <c r="G235" s="58" t="s">
        <v>574</v>
      </c>
      <c r="H235" s="36">
        <v>23.47</v>
      </c>
      <c r="I235" s="36">
        <v>1</v>
      </c>
      <c r="J235" s="36">
        <v>1</v>
      </c>
      <c r="K235" s="36">
        <v>1</v>
      </c>
      <c r="L235" s="36">
        <v>1</v>
      </c>
      <c r="M235" s="36">
        <v>1</v>
      </c>
      <c r="N235" s="36">
        <v>1</v>
      </c>
      <c r="O235" s="36">
        <v>1</v>
      </c>
      <c r="P235" s="83">
        <f t="shared" si="4"/>
        <v>23.47</v>
      </c>
      <c r="Q235" s="36" t="s">
        <v>295</v>
      </c>
      <c r="R235" s="69"/>
    </row>
    <row r="236" spans="1:18">
      <c r="A236" s="56">
        <v>881</v>
      </c>
      <c r="B236" s="35" t="s">
        <v>584</v>
      </c>
      <c r="C236" s="58" t="s">
        <v>346</v>
      </c>
      <c r="D236" s="37" t="s">
        <v>614</v>
      </c>
      <c r="E236" s="36" t="s">
        <v>397</v>
      </c>
      <c r="F236" s="58" t="s">
        <v>394</v>
      </c>
      <c r="G236" s="58" t="s">
        <v>574</v>
      </c>
      <c r="H236" s="36">
        <v>23.47</v>
      </c>
      <c r="I236" s="36">
        <v>1</v>
      </c>
      <c r="J236" s="36">
        <v>1</v>
      </c>
      <c r="K236" s="36">
        <v>1</v>
      </c>
      <c r="L236" s="36">
        <v>1</v>
      </c>
      <c r="M236" s="36">
        <v>1</v>
      </c>
      <c r="N236" s="36">
        <v>1</v>
      </c>
      <c r="O236" s="36">
        <v>1</v>
      </c>
      <c r="P236" s="83">
        <f t="shared" si="4"/>
        <v>23.47</v>
      </c>
      <c r="Q236" s="36" t="s">
        <v>295</v>
      </c>
      <c r="R236" s="69"/>
    </row>
    <row r="237" spans="1:18">
      <c r="A237" s="56">
        <v>882</v>
      </c>
      <c r="B237" s="35" t="s">
        <v>584</v>
      </c>
      <c r="C237" s="58" t="s">
        <v>347</v>
      </c>
      <c r="D237" s="37" t="s">
        <v>614</v>
      </c>
      <c r="E237" s="36" t="s">
        <v>397</v>
      </c>
      <c r="F237" s="58" t="s">
        <v>394</v>
      </c>
      <c r="G237" s="58" t="s">
        <v>574</v>
      </c>
      <c r="H237" s="36">
        <v>23.47</v>
      </c>
      <c r="I237" s="36">
        <v>1</v>
      </c>
      <c r="J237" s="36">
        <v>1</v>
      </c>
      <c r="K237" s="36">
        <v>1</v>
      </c>
      <c r="L237" s="36">
        <v>1</v>
      </c>
      <c r="M237" s="36">
        <v>1</v>
      </c>
      <c r="N237" s="36">
        <v>1</v>
      </c>
      <c r="O237" s="36">
        <v>1</v>
      </c>
      <c r="P237" s="83">
        <f t="shared" si="4"/>
        <v>23.47</v>
      </c>
      <c r="Q237" s="36" t="s">
        <v>295</v>
      </c>
      <c r="R237" s="69"/>
    </row>
    <row r="238" spans="1:18">
      <c r="A238" s="56">
        <v>883</v>
      </c>
      <c r="B238" s="35" t="s">
        <v>584</v>
      </c>
      <c r="C238" s="58" t="s">
        <v>348</v>
      </c>
      <c r="D238" s="37" t="s">
        <v>614</v>
      </c>
      <c r="E238" s="36" t="s">
        <v>397</v>
      </c>
      <c r="F238" s="58" t="s">
        <v>394</v>
      </c>
      <c r="G238" s="58" t="s">
        <v>574</v>
      </c>
      <c r="H238" s="36">
        <v>23.47</v>
      </c>
      <c r="I238" s="36">
        <v>1</v>
      </c>
      <c r="J238" s="36">
        <v>1</v>
      </c>
      <c r="K238" s="36">
        <v>1</v>
      </c>
      <c r="L238" s="36">
        <v>1</v>
      </c>
      <c r="M238" s="36">
        <v>1</v>
      </c>
      <c r="N238" s="36">
        <v>1</v>
      </c>
      <c r="O238" s="36">
        <v>1</v>
      </c>
      <c r="P238" s="83">
        <f t="shared" si="4"/>
        <v>23.47</v>
      </c>
      <c r="Q238" s="36" t="s">
        <v>295</v>
      </c>
      <c r="R238" s="69"/>
    </row>
    <row r="239" spans="1:18">
      <c r="A239" s="56">
        <v>884</v>
      </c>
      <c r="B239" s="35" t="s">
        <v>584</v>
      </c>
      <c r="C239" s="58" t="s">
        <v>349</v>
      </c>
      <c r="D239" s="37" t="s">
        <v>614</v>
      </c>
      <c r="E239" s="36" t="s">
        <v>397</v>
      </c>
      <c r="F239" s="58" t="s">
        <v>394</v>
      </c>
      <c r="G239" s="58" t="s">
        <v>574</v>
      </c>
      <c r="H239" s="36">
        <v>23.47</v>
      </c>
      <c r="I239" s="36">
        <v>1</v>
      </c>
      <c r="J239" s="36">
        <v>1</v>
      </c>
      <c r="K239" s="36">
        <v>1</v>
      </c>
      <c r="L239" s="36">
        <v>1</v>
      </c>
      <c r="M239" s="36">
        <v>1</v>
      </c>
      <c r="N239" s="36">
        <v>1</v>
      </c>
      <c r="O239" s="36">
        <v>1</v>
      </c>
      <c r="P239" s="83">
        <f t="shared" si="4"/>
        <v>23.47</v>
      </c>
      <c r="Q239" s="36" t="s">
        <v>295</v>
      </c>
      <c r="R239" s="69"/>
    </row>
    <row r="240" spans="1:18">
      <c r="A240" s="56">
        <v>885</v>
      </c>
      <c r="B240" s="35" t="s">
        <v>584</v>
      </c>
      <c r="C240" s="58" t="s">
        <v>350</v>
      </c>
      <c r="D240" s="37" t="s">
        <v>614</v>
      </c>
      <c r="E240" s="36" t="s">
        <v>397</v>
      </c>
      <c r="F240" s="58" t="s">
        <v>394</v>
      </c>
      <c r="G240" s="58" t="s">
        <v>574</v>
      </c>
      <c r="H240" s="36">
        <v>23.47</v>
      </c>
      <c r="I240" s="36">
        <v>1</v>
      </c>
      <c r="J240" s="36">
        <v>1</v>
      </c>
      <c r="K240" s="36">
        <v>1</v>
      </c>
      <c r="L240" s="36">
        <v>1</v>
      </c>
      <c r="M240" s="36">
        <v>1</v>
      </c>
      <c r="N240" s="36">
        <v>1</v>
      </c>
      <c r="O240" s="36">
        <v>1</v>
      </c>
      <c r="P240" s="83">
        <f t="shared" si="4"/>
        <v>23.47</v>
      </c>
      <c r="Q240" s="36" t="s">
        <v>295</v>
      </c>
      <c r="R240" s="69"/>
    </row>
    <row r="241" spans="1:18">
      <c r="A241" s="56">
        <v>886</v>
      </c>
      <c r="B241" s="35" t="s">
        <v>584</v>
      </c>
      <c r="C241" s="58" t="s">
        <v>351</v>
      </c>
      <c r="D241" s="37" t="s">
        <v>615</v>
      </c>
      <c r="E241" s="36" t="s">
        <v>397</v>
      </c>
      <c r="F241" s="58" t="s">
        <v>394</v>
      </c>
      <c r="G241" s="58" t="s">
        <v>574</v>
      </c>
      <c r="H241" s="36">
        <v>37.75</v>
      </c>
      <c r="I241" s="36">
        <v>1</v>
      </c>
      <c r="J241" s="36">
        <v>1</v>
      </c>
      <c r="K241" s="36">
        <v>1</v>
      </c>
      <c r="L241" s="36">
        <v>1</v>
      </c>
      <c r="M241" s="36">
        <v>1</v>
      </c>
      <c r="N241" s="36">
        <v>1</v>
      </c>
      <c r="O241" s="36">
        <v>1</v>
      </c>
      <c r="P241" s="83">
        <f t="shared" si="4"/>
        <v>37.75</v>
      </c>
      <c r="Q241" s="36" t="s">
        <v>290</v>
      </c>
      <c r="R241" s="69"/>
    </row>
    <row r="242" spans="1:18">
      <c r="A242" s="56">
        <v>887</v>
      </c>
      <c r="B242" s="35" t="s">
        <v>584</v>
      </c>
      <c r="C242" s="58" t="s">
        <v>352</v>
      </c>
      <c r="D242" s="37" t="s">
        <v>616</v>
      </c>
      <c r="E242" s="36" t="s">
        <v>397</v>
      </c>
      <c r="F242" s="58" t="s">
        <v>394</v>
      </c>
      <c r="G242" s="58" t="s">
        <v>574</v>
      </c>
      <c r="H242" s="36">
        <v>37.75</v>
      </c>
      <c r="I242" s="36">
        <v>1</v>
      </c>
      <c r="J242" s="36">
        <v>1</v>
      </c>
      <c r="K242" s="36">
        <v>1</v>
      </c>
      <c r="L242" s="36">
        <v>1</v>
      </c>
      <c r="M242" s="36">
        <v>1</v>
      </c>
      <c r="N242" s="36">
        <v>1</v>
      </c>
      <c r="O242" s="36">
        <v>1</v>
      </c>
      <c r="P242" s="83">
        <f t="shared" si="4"/>
        <v>37.75</v>
      </c>
      <c r="Q242" s="36" t="s">
        <v>290</v>
      </c>
      <c r="R242" s="69"/>
    </row>
    <row r="243" spans="1:18">
      <c r="A243" s="56">
        <v>888</v>
      </c>
      <c r="B243" s="35" t="s">
        <v>584</v>
      </c>
      <c r="C243" s="58" t="s">
        <v>353</v>
      </c>
      <c r="D243" s="37" t="s">
        <v>616</v>
      </c>
      <c r="E243" s="36" t="s">
        <v>397</v>
      </c>
      <c r="F243" s="58" t="s">
        <v>394</v>
      </c>
      <c r="G243" s="58" t="s">
        <v>574</v>
      </c>
      <c r="H243" s="36">
        <v>37.75</v>
      </c>
      <c r="I243" s="36">
        <v>1</v>
      </c>
      <c r="J243" s="36">
        <v>1</v>
      </c>
      <c r="K243" s="36">
        <v>1</v>
      </c>
      <c r="L243" s="36">
        <v>1</v>
      </c>
      <c r="M243" s="36">
        <v>1</v>
      </c>
      <c r="N243" s="36">
        <v>1</v>
      </c>
      <c r="O243" s="36">
        <v>1</v>
      </c>
      <c r="P243" s="83">
        <f t="shared" si="4"/>
        <v>37.75</v>
      </c>
      <c r="Q243" s="36" t="s">
        <v>290</v>
      </c>
      <c r="R243" s="69"/>
    </row>
    <row r="244" spans="1:18">
      <c r="A244" s="56">
        <v>889</v>
      </c>
      <c r="B244" s="35" t="s">
        <v>584</v>
      </c>
      <c r="C244" s="58" t="s">
        <v>354</v>
      </c>
      <c r="D244" s="37" t="s">
        <v>616</v>
      </c>
      <c r="E244" s="36" t="s">
        <v>397</v>
      </c>
      <c r="F244" s="58" t="s">
        <v>394</v>
      </c>
      <c r="G244" s="58" t="s">
        <v>574</v>
      </c>
      <c r="H244" s="36">
        <v>37.75</v>
      </c>
      <c r="I244" s="36">
        <v>1</v>
      </c>
      <c r="J244" s="36">
        <v>1</v>
      </c>
      <c r="K244" s="36">
        <v>1</v>
      </c>
      <c r="L244" s="36">
        <v>1</v>
      </c>
      <c r="M244" s="36">
        <v>1</v>
      </c>
      <c r="N244" s="36">
        <v>1</v>
      </c>
      <c r="O244" s="36">
        <v>1</v>
      </c>
      <c r="P244" s="83">
        <f>PRODUCT(H244*I244*J244*K244*L244*M244*N244*O244)</f>
        <v>37.75</v>
      </c>
      <c r="Q244" s="36" t="s">
        <v>290</v>
      </c>
      <c r="R244" s="69"/>
    </row>
    <row r="245" spans="1:18">
      <c r="A245" s="56">
        <v>890</v>
      </c>
      <c r="B245" s="35" t="s">
        <v>584</v>
      </c>
      <c r="C245" s="58" t="s">
        <v>355</v>
      </c>
      <c r="D245" s="37" t="s">
        <v>615</v>
      </c>
      <c r="E245" s="36" t="s">
        <v>397</v>
      </c>
      <c r="F245" s="58" t="s">
        <v>394</v>
      </c>
      <c r="G245" s="58" t="s">
        <v>574</v>
      </c>
      <c r="H245" s="36">
        <v>37.75</v>
      </c>
      <c r="I245" s="36">
        <v>1</v>
      </c>
      <c r="J245" s="36">
        <v>1</v>
      </c>
      <c r="K245" s="36">
        <v>1</v>
      </c>
      <c r="L245" s="36">
        <v>1</v>
      </c>
      <c r="M245" s="36">
        <v>1</v>
      </c>
      <c r="N245" s="36">
        <v>1</v>
      </c>
      <c r="O245" s="36">
        <v>1</v>
      </c>
      <c r="P245" s="83">
        <f>PRODUCT(H245*I245*J245*K245*L245*M245*N245*O245)</f>
        <v>37.75</v>
      </c>
      <c r="Q245" s="36" t="s">
        <v>290</v>
      </c>
      <c r="R245" s="69"/>
    </row>
    <row r="246" spans="1:18">
      <c r="A246" s="56">
        <v>906</v>
      </c>
      <c r="B246" s="90" t="s">
        <v>584</v>
      </c>
      <c r="C246" s="58" t="s">
        <v>356</v>
      </c>
      <c r="D246" s="37" t="s">
        <v>616</v>
      </c>
      <c r="E246" s="36" t="s">
        <v>397</v>
      </c>
      <c r="F246" s="58" t="s">
        <v>394</v>
      </c>
      <c r="G246" s="58" t="s">
        <v>574</v>
      </c>
      <c r="H246" s="36">
        <v>37.75</v>
      </c>
      <c r="I246" s="36">
        <v>1</v>
      </c>
      <c r="J246" s="36">
        <v>1</v>
      </c>
      <c r="K246" s="36">
        <v>1</v>
      </c>
      <c r="L246" s="36">
        <v>1</v>
      </c>
      <c r="M246" s="36">
        <v>1</v>
      </c>
      <c r="N246" s="36">
        <v>1</v>
      </c>
      <c r="O246" s="36">
        <v>1</v>
      </c>
      <c r="P246" s="83">
        <f>PRODUCT(H246*I246*J246*K246*L246*M246*N246*O246)</f>
        <v>37.75</v>
      </c>
      <c r="Q246" s="36" t="s">
        <v>290</v>
      </c>
      <c r="R246" s="69"/>
    </row>
    <row r="247" spans="1:18" ht="18.75">
      <c r="A247" s="85"/>
      <c r="B247" s="185" t="s">
        <v>617</v>
      </c>
      <c r="D247" s="87"/>
      <c r="E247" s="58"/>
      <c r="F247" s="58"/>
      <c r="G247" s="58"/>
      <c r="H247" s="54"/>
      <c r="I247" s="54"/>
      <c r="J247" s="54"/>
      <c r="K247" s="54"/>
      <c r="L247" s="54"/>
      <c r="M247" s="54"/>
      <c r="N247" s="54"/>
      <c r="O247" s="54"/>
      <c r="P247" s="82"/>
      <c r="Q247" s="36"/>
      <c r="R247" s="69"/>
    </row>
    <row r="248" spans="1:18" ht="24">
      <c r="A248" s="85">
        <v>907</v>
      </c>
      <c r="B248" s="90" t="s">
        <v>584</v>
      </c>
      <c r="C248" s="93"/>
      <c r="D248" s="87" t="s">
        <v>618</v>
      </c>
      <c r="E248" s="58" t="s">
        <v>4</v>
      </c>
      <c r="F248" s="58" t="s">
        <v>394</v>
      </c>
      <c r="G248" s="58" t="s">
        <v>574</v>
      </c>
      <c r="H248" s="54">
        <v>650</v>
      </c>
      <c r="I248" s="54">
        <v>1</v>
      </c>
      <c r="J248" s="54">
        <v>1</v>
      </c>
      <c r="K248" s="54">
        <v>1</v>
      </c>
      <c r="L248" s="54">
        <v>1</v>
      </c>
      <c r="M248" s="54">
        <v>1</v>
      </c>
      <c r="N248" s="54">
        <v>1</v>
      </c>
      <c r="O248" s="54">
        <v>1</v>
      </c>
      <c r="P248" s="82">
        <f>PRODUCT(H248:O248)</f>
        <v>650</v>
      </c>
      <c r="Q248" s="36" t="s">
        <v>619</v>
      </c>
      <c r="R248" s="69"/>
    </row>
    <row r="249" spans="1:18" ht="18.75">
      <c r="A249" s="85"/>
      <c r="B249" s="185" t="s">
        <v>621</v>
      </c>
      <c r="D249" s="87"/>
      <c r="E249" s="58"/>
      <c r="F249" s="58"/>
      <c r="G249" s="58"/>
      <c r="H249" s="54"/>
      <c r="I249" s="54"/>
      <c r="J249" s="54"/>
      <c r="K249" s="54"/>
      <c r="L249" s="54"/>
      <c r="M249" s="54"/>
      <c r="N249" s="54"/>
      <c r="O249" s="54"/>
      <c r="P249" s="82"/>
      <c r="Q249" s="36"/>
      <c r="R249" s="69"/>
    </row>
    <row r="250" spans="1:18" ht="30">
      <c r="A250" s="56">
        <v>959</v>
      </c>
      <c r="B250" s="35" t="s">
        <v>622</v>
      </c>
      <c r="C250" s="58"/>
      <c r="D250" s="58" t="s">
        <v>624</v>
      </c>
      <c r="E250" s="58" t="s">
        <v>630</v>
      </c>
      <c r="F250" s="58" t="s">
        <v>394</v>
      </c>
      <c r="G250" s="58" t="s">
        <v>574</v>
      </c>
      <c r="H250" s="68">
        <v>18.78</v>
      </c>
      <c r="I250" s="54">
        <v>1.2</v>
      </c>
      <c r="J250" s="54">
        <v>1</v>
      </c>
      <c r="K250" s="54">
        <v>1.1000000000000001</v>
      </c>
      <c r="L250" s="54">
        <v>1</v>
      </c>
      <c r="M250" s="54">
        <v>1</v>
      </c>
      <c r="N250" s="54">
        <v>1</v>
      </c>
      <c r="O250" s="54">
        <v>1.1000000000000001</v>
      </c>
      <c r="P250" s="79">
        <f>PRODUCT(H250:O250)*60</f>
        <v>1636.1136000000006</v>
      </c>
      <c r="Q250" s="10" t="s">
        <v>357</v>
      </c>
      <c r="R250" s="186"/>
    </row>
    <row r="251" spans="1:18" s="89" customFormat="1" ht="30">
      <c r="A251" s="56">
        <v>970</v>
      </c>
      <c r="B251" s="35" t="s">
        <v>623</v>
      </c>
      <c r="C251" s="58" t="s">
        <v>38</v>
      </c>
      <c r="D251" s="58" t="s">
        <v>621</v>
      </c>
      <c r="E251" s="58" t="s">
        <v>397</v>
      </c>
      <c r="F251" s="58" t="s">
        <v>394</v>
      </c>
      <c r="G251" s="58" t="s">
        <v>574</v>
      </c>
      <c r="H251" s="68">
        <v>18.78</v>
      </c>
      <c r="I251" s="54">
        <v>1</v>
      </c>
      <c r="J251" s="54">
        <v>1</v>
      </c>
      <c r="K251" s="54">
        <v>1</v>
      </c>
      <c r="L251" s="54">
        <v>1</v>
      </c>
      <c r="M251" s="54">
        <v>1</v>
      </c>
      <c r="N251" s="54">
        <v>1</v>
      </c>
      <c r="O251" s="54">
        <v>1</v>
      </c>
      <c r="P251" s="79">
        <f t="shared" ref="P251:P252" si="5">PRODUCT(H251:O251)</f>
        <v>18.78</v>
      </c>
      <c r="Q251" s="10" t="s">
        <v>357</v>
      </c>
      <c r="R251" s="69"/>
    </row>
    <row r="252" spans="1:18" ht="30">
      <c r="A252" s="56">
        <v>971</v>
      </c>
      <c r="B252" s="35" t="s">
        <v>625</v>
      </c>
      <c r="C252" s="58" t="s">
        <v>41</v>
      </c>
      <c r="D252" s="58" t="s">
        <v>621</v>
      </c>
      <c r="E252" s="58" t="s">
        <v>397</v>
      </c>
      <c r="F252" s="58" t="s">
        <v>394</v>
      </c>
      <c r="G252" s="58" t="s">
        <v>574</v>
      </c>
      <c r="H252" s="68">
        <v>18.78</v>
      </c>
      <c r="I252" s="54">
        <v>1</v>
      </c>
      <c r="J252" s="54">
        <v>1</v>
      </c>
      <c r="K252" s="54">
        <v>1</v>
      </c>
      <c r="L252" s="54">
        <v>1</v>
      </c>
      <c r="M252" s="54">
        <v>1</v>
      </c>
      <c r="N252" s="54">
        <v>1</v>
      </c>
      <c r="O252" s="54">
        <v>1</v>
      </c>
      <c r="P252" s="79">
        <f t="shared" si="5"/>
        <v>18.78</v>
      </c>
      <c r="Q252" s="10" t="s">
        <v>357</v>
      </c>
      <c r="R252" s="69"/>
    </row>
    <row r="253" spans="1:18" ht="18.75">
      <c r="B253" s="185" t="s">
        <v>626</v>
      </c>
      <c r="C253" s="185"/>
      <c r="R253" s="69"/>
    </row>
    <row r="254" spans="1:18" ht="120">
      <c r="A254" s="32">
        <v>306</v>
      </c>
      <c r="B254" s="48" t="s">
        <v>634</v>
      </c>
      <c r="C254" s="50" t="s">
        <v>358</v>
      </c>
      <c r="D254" s="50" t="s">
        <v>627</v>
      </c>
      <c r="E254" s="50" t="s">
        <v>4</v>
      </c>
      <c r="F254" s="50" t="s">
        <v>628</v>
      </c>
      <c r="G254" s="51" t="s">
        <v>574</v>
      </c>
      <c r="H254" s="72">
        <v>600</v>
      </c>
      <c r="I254" s="67">
        <v>1</v>
      </c>
      <c r="J254" s="67">
        <v>1</v>
      </c>
      <c r="K254" s="67">
        <v>1</v>
      </c>
      <c r="L254" s="67">
        <v>1</v>
      </c>
      <c r="M254" s="67">
        <v>1</v>
      </c>
      <c r="N254" s="67">
        <v>1</v>
      </c>
      <c r="O254" s="67">
        <v>1</v>
      </c>
      <c r="P254" s="88">
        <f t="shared" ref="P254" si="6">PRODUCT(H254:O254)</f>
        <v>600</v>
      </c>
      <c r="Q254" s="52" t="s">
        <v>620</v>
      </c>
      <c r="R254" s="334"/>
    </row>
    <row r="255" spans="1:18" ht="60">
      <c r="A255" s="32">
        <v>307</v>
      </c>
      <c r="B255" s="73" t="s">
        <v>635</v>
      </c>
      <c r="C255" s="49" t="s">
        <v>358</v>
      </c>
      <c r="D255" s="50" t="s">
        <v>627</v>
      </c>
      <c r="E255" s="50" t="s">
        <v>4</v>
      </c>
      <c r="F255" s="50" t="s">
        <v>628</v>
      </c>
      <c r="G255" s="51" t="s">
        <v>574</v>
      </c>
      <c r="H255" s="72">
        <v>600</v>
      </c>
      <c r="I255" s="67">
        <v>1</v>
      </c>
      <c r="J255" s="67">
        <v>1</v>
      </c>
      <c r="K255" s="67">
        <v>1</v>
      </c>
      <c r="L255" s="67">
        <v>1</v>
      </c>
      <c r="M255" s="67">
        <v>1</v>
      </c>
      <c r="N255" s="67">
        <v>1</v>
      </c>
      <c r="O255" s="67">
        <v>1</v>
      </c>
      <c r="P255" s="187">
        <f>PRODUCT(H255:O255)</f>
        <v>600</v>
      </c>
      <c r="Q255" s="52" t="s">
        <v>620</v>
      </c>
      <c r="R255" s="335"/>
    </row>
    <row r="256" spans="1:18" ht="15.75">
      <c r="A256" s="206"/>
      <c r="B256" s="336" t="s">
        <v>629</v>
      </c>
      <c r="C256" s="337"/>
      <c r="D256" s="337"/>
      <c r="E256" s="337"/>
      <c r="F256" s="337"/>
      <c r="G256" s="337"/>
      <c r="H256" s="337"/>
      <c r="I256" s="337"/>
      <c r="J256" s="337"/>
      <c r="K256" s="337"/>
      <c r="L256" s="337"/>
      <c r="M256" s="337"/>
      <c r="N256" s="337"/>
      <c r="O256" s="338"/>
      <c r="P256" s="204">
        <f>SUM(P4:P255)</f>
        <v>8725.9550199999958</v>
      </c>
      <c r="Q256" s="207"/>
    </row>
  </sheetData>
  <mergeCells count="13">
    <mergeCell ref="R254:R255"/>
    <mergeCell ref="B256:O25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conditionalFormatting sqref="B1:Q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Сводный</vt:lpstr>
      <vt:lpstr>РО</vt:lpstr>
      <vt:lpstr>ТО</vt:lpstr>
      <vt:lpstr>ОЭО</vt:lpstr>
      <vt:lpstr>МС</vt:lpstr>
      <vt:lpstr>АСУТП</vt:lpstr>
      <vt:lpstr>АСУТП!Область_печати</vt:lpstr>
      <vt:lpstr>МС!Область_печати</vt:lpstr>
      <vt:lpstr>ОЭО!Область_печати</vt:lpstr>
      <vt:lpstr>РО!Область_печати</vt:lpstr>
      <vt:lpstr>Сводный!Область_печати</vt:lpstr>
      <vt:lpstr>ТО!Область_печати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2018-09-28T08:16:19Z</dcterms:modified>
</cp:coreProperties>
</file>