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.tazari\Desktop\صورت وضعیت سال 96\گزارش حقوق 3 ماهه اول سال 96\مرداد دارخوین\"/>
    </mc:Choice>
  </mc:AlternateContent>
  <bookViews>
    <workbookView xWindow="0" yWindow="0" windowWidth="20400" windowHeight="9900" activeTab="2"/>
  </bookViews>
  <sheets>
    <sheet name="مرداد دارخوین 96 " sheetId="1" r:id="rId1"/>
    <sheet name="عیدی سنوات " sheetId="3" r:id="rId2"/>
    <sheet name="جدول " sheetId="4" r:id="rId3"/>
  </sheets>
  <definedNames>
    <definedName name="_xlnm.Print_Area" localSheetId="2">'جدول '!$B$1:$J$14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4" l="1"/>
  <c r="E6" i="4"/>
  <c r="M2" i="3" l="1"/>
  <c r="L2" i="3"/>
  <c r="K28" i="3"/>
  <c r="H5" i="4"/>
  <c r="F5" i="4"/>
  <c r="E5" i="4"/>
  <c r="M28" i="3"/>
  <c r="I5" i="4" s="1"/>
  <c r="L28" i="3"/>
  <c r="K3" i="3"/>
  <c r="L3" i="3"/>
  <c r="M3" i="3"/>
  <c r="K4" i="3"/>
  <c r="L4" i="3" s="1"/>
  <c r="M4" i="3"/>
  <c r="K5" i="3"/>
  <c r="L5" i="3"/>
  <c r="M5" i="3"/>
  <c r="K6" i="3"/>
  <c r="L6" i="3" s="1"/>
  <c r="M6" i="3"/>
  <c r="K7" i="3"/>
  <c r="L7" i="3"/>
  <c r="M7" i="3"/>
  <c r="K8" i="3"/>
  <c r="L8" i="3" s="1"/>
  <c r="M8" i="3"/>
  <c r="K9" i="3"/>
  <c r="L9" i="3"/>
  <c r="M9" i="3"/>
  <c r="K10" i="3"/>
  <c r="L10" i="3" s="1"/>
  <c r="M10" i="3"/>
  <c r="K11" i="3"/>
  <c r="L11" i="3"/>
  <c r="M11" i="3"/>
  <c r="K12" i="3"/>
  <c r="L12" i="3" s="1"/>
  <c r="M12" i="3"/>
  <c r="K13" i="3"/>
  <c r="L13" i="3"/>
  <c r="M13" i="3"/>
  <c r="K14" i="3"/>
  <c r="L14" i="3" s="1"/>
  <c r="M14" i="3"/>
  <c r="K15" i="3"/>
  <c r="L15" i="3"/>
  <c r="M15" i="3"/>
  <c r="K16" i="3"/>
  <c r="L16" i="3" s="1"/>
  <c r="M16" i="3"/>
  <c r="K17" i="3"/>
  <c r="L17" i="3"/>
  <c r="M17" i="3"/>
  <c r="K18" i="3"/>
  <c r="L18" i="3" s="1"/>
  <c r="M18" i="3"/>
  <c r="K19" i="3"/>
  <c r="L19" i="3"/>
  <c r="M19" i="3"/>
  <c r="K20" i="3"/>
  <c r="L20" i="3" s="1"/>
  <c r="M20" i="3"/>
  <c r="K21" i="3"/>
  <c r="L21" i="3"/>
  <c r="M21" i="3"/>
  <c r="K22" i="3"/>
  <c r="L22" i="3" s="1"/>
  <c r="M22" i="3"/>
  <c r="K23" i="3"/>
  <c r="L23" i="3"/>
  <c r="M23" i="3"/>
  <c r="K24" i="3"/>
  <c r="L24" i="3" s="1"/>
  <c r="M24" i="3"/>
  <c r="K25" i="3"/>
  <c r="L25" i="3"/>
  <c r="M25" i="3"/>
  <c r="K26" i="3"/>
  <c r="L26" i="3" s="1"/>
  <c r="M26" i="3"/>
  <c r="K27" i="3"/>
  <c r="L27" i="3"/>
  <c r="M27" i="3"/>
  <c r="K2" i="3"/>
  <c r="D28" i="3"/>
  <c r="E28" i="3"/>
  <c r="F28" i="3"/>
  <c r="G28" i="3"/>
  <c r="H28" i="3"/>
  <c r="I28" i="3"/>
  <c r="J28" i="3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D28" i="1"/>
  <c r="I6" i="4" l="1"/>
  <c r="H6" i="4"/>
  <c r="G6" i="4" l="1"/>
  <c r="J5" i="4"/>
  <c r="J6" i="4" s="1"/>
  <c r="J7" i="4" s="1"/>
  <c r="J8" i="4" l="1"/>
  <c r="J9" i="4" s="1"/>
</calcChain>
</file>

<file path=xl/sharedStrings.xml><?xml version="1.0" encoding="utf-8"?>
<sst xmlns="http://schemas.openxmlformats.org/spreadsheetml/2006/main" count="288" uniqueCount="154">
  <si>
    <t>كد پرسنلي</t>
  </si>
  <si>
    <t>نام و نام خانوادگي</t>
  </si>
  <si>
    <t>مركز هزينه</t>
  </si>
  <si>
    <t>كاركرد اضافه كاري</t>
  </si>
  <si>
    <t>كاركرد عادي</t>
  </si>
  <si>
    <t>اضافه كاري</t>
  </si>
  <si>
    <t>حق اولأد</t>
  </si>
  <si>
    <t>حق مسكن</t>
  </si>
  <si>
    <t>بن کارگري</t>
  </si>
  <si>
    <t>حق ناهار</t>
  </si>
  <si>
    <t>اياب وذهاب</t>
  </si>
  <si>
    <t>مزد شغل</t>
  </si>
  <si>
    <t>مزد رتبه</t>
  </si>
  <si>
    <t>مزد سنوات</t>
  </si>
  <si>
    <t>مزد پست</t>
  </si>
  <si>
    <t>مزاياي ماندگاري پست</t>
  </si>
  <si>
    <t>بيمه تامين اجتماعي - سهم كارمند</t>
  </si>
  <si>
    <t>جمع اقساط وام</t>
  </si>
  <si>
    <t>عضويت رفاه پارسيان</t>
  </si>
  <si>
    <t>کسور اصلاح حقوق</t>
  </si>
  <si>
    <t>مساعده غيرستادي</t>
  </si>
  <si>
    <t>بيمه تامين اجتماعي سهم كارفرما</t>
  </si>
  <si>
    <t>بيمه بيكاري</t>
  </si>
  <si>
    <t>کنترل انباشت</t>
  </si>
  <si>
    <t>جمع مزايا قبل از بدهي</t>
  </si>
  <si>
    <t>جمع كسور قبل از روند</t>
  </si>
  <si>
    <t>كاركرد موثر</t>
  </si>
  <si>
    <t>مبلغ قابل پرداخت</t>
  </si>
  <si>
    <t>خالص پرداختي</t>
  </si>
  <si>
    <t>جمع حقوق و مزايا</t>
  </si>
  <si>
    <t>جمع كسور</t>
  </si>
  <si>
    <t>شعبات سازمان تامين اجتماعي</t>
  </si>
  <si>
    <t>شماره بيمهء سازمان تامين اجتماعي</t>
  </si>
  <si>
    <t xml:space="preserve"> مبلغ قسط بيمه درمان البرز شرکت</t>
  </si>
  <si>
    <t>باقيمانده‌ بيمه درمان البرز شرکت</t>
  </si>
  <si>
    <t>مجموع اقساط‌بيمه درمان البرز شرکت</t>
  </si>
  <si>
    <t>مبلغ‌بيمه درمان البرز شرکت</t>
  </si>
  <si>
    <t xml:space="preserve"> مبلغ استقراربيمه درمان البرز شرکت</t>
  </si>
  <si>
    <t xml:space="preserve"> مبلغ قسط وام صندوق رفاه و پس انداز کارکنان</t>
  </si>
  <si>
    <t>باقيمانده‌ وام صندوق رفاه و پس انداز کارکنان</t>
  </si>
  <si>
    <t>مجموع اقساط‌وام صندوق رفاه و پس انداز کارکنان</t>
  </si>
  <si>
    <t>مبلغ‌وام صندوق رفاه و پس انداز کارکنان</t>
  </si>
  <si>
    <t xml:space="preserve"> مبلغ استقراروام صندوق رفاه و پس انداز کارکنان</t>
  </si>
  <si>
    <t>توليد توسعه - دارخوين</t>
  </si>
  <si>
    <t>9157041</t>
  </si>
  <si>
    <t>عيد آسماني</t>
  </si>
  <si>
    <t>9157043</t>
  </si>
  <si>
    <t>عبداله البوبالد</t>
  </si>
  <si>
    <t>9157044</t>
  </si>
  <si>
    <t>سعيد ال بوبالدي</t>
  </si>
  <si>
    <t>9157045</t>
  </si>
  <si>
    <t>شريف آلبوبالدي</t>
  </si>
  <si>
    <t>9157046</t>
  </si>
  <si>
    <t>يعقوب آلبوبالدي</t>
  </si>
  <si>
    <t>9157047</t>
  </si>
  <si>
    <t>محمد البوغبيش</t>
  </si>
  <si>
    <t>9157049</t>
  </si>
  <si>
    <t>عبدالامام بالدي</t>
  </si>
  <si>
    <t>9157050</t>
  </si>
  <si>
    <t>حسين باوي</t>
  </si>
  <si>
    <t>9157053</t>
  </si>
  <si>
    <t>عظيم باوي سويره</t>
  </si>
  <si>
    <t>9157054</t>
  </si>
  <si>
    <t>عارف باوي فرد</t>
  </si>
  <si>
    <t>9157055</t>
  </si>
  <si>
    <t>نجم باوي فرد</t>
  </si>
  <si>
    <t>9157057</t>
  </si>
  <si>
    <t>عباس بدوي</t>
  </si>
  <si>
    <t>9157058</t>
  </si>
  <si>
    <t>طاهر پورحزبه</t>
  </si>
  <si>
    <t>9157059</t>
  </si>
  <si>
    <t>رحيم سياحي</t>
  </si>
  <si>
    <t>9157060</t>
  </si>
  <si>
    <t>مرد سياحي</t>
  </si>
  <si>
    <t>9157065</t>
  </si>
  <si>
    <t>رحيم عقباوي</t>
  </si>
  <si>
    <t>9157066</t>
  </si>
  <si>
    <t>جمشيد فرحانيان</t>
  </si>
  <si>
    <t>9157068</t>
  </si>
  <si>
    <t>مجتبي قنواتي زاده</t>
  </si>
  <si>
    <t>9157070</t>
  </si>
  <si>
    <t>فاضل مقدم</t>
  </si>
  <si>
    <t>9157072</t>
  </si>
  <si>
    <t>محمدامين نادري</t>
  </si>
  <si>
    <t>9157075</t>
  </si>
  <si>
    <t>علي پورحزبه</t>
  </si>
  <si>
    <t>9157077</t>
  </si>
  <si>
    <t>جاسم جامدي باوي</t>
  </si>
  <si>
    <t>9157081</t>
  </si>
  <si>
    <t>فهد چاملي</t>
  </si>
  <si>
    <t>9157089</t>
  </si>
  <si>
    <t>منصور خنفري راد</t>
  </si>
  <si>
    <t>9157090</t>
  </si>
  <si>
    <t>جميل زرگاني</t>
  </si>
  <si>
    <t>9157091</t>
  </si>
  <si>
    <t>علي ساري</t>
  </si>
  <si>
    <t xml:space="preserve"> مبلغ در حكم مزد شغل</t>
  </si>
  <si>
    <t xml:space="preserve"> مبلغ در حكم مزد سنوات</t>
  </si>
  <si>
    <t xml:space="preserve"> مبلغ در حكم مزد رتبه</t>
  </si>
  <si>
    <t xml:space="preserve"> مبلغ در حكم مزاياي ماندگاري پست</t>
  </si>
  <si>
    <t xml:space="preserve"> مبلغ در حكم حق مسكن</t>
  </si>
  <si>
    <t xml:space="preserve"> مبلغ در حكم حق اولأد</t>
  </si>
  <si>
    <t xml:space="preserve"> مبلغ در حكم بن کارگري</t>
  </si>
  <si>
    <t xml:space="preserve">سنوات </t>
  </si>
  <si>
    <t xml:space="preserve">عیدی </t>
  </si>
  <si>
    <t>ردیف</t>
  </si>
  <si>
    <t>ماه مربوط</t>
  </si>
  <si>
    <t>تعداد نفرات</t>
  </si>
  <si>
    <t xml:space="preserve">جمع حقوق و مزایا </t>
  </si>
  <si>
    <t>بیمه تامین 
اجتماعی 23%</t>
  </si>
  <si>
    <t xml:space="preserve">رفاهیات و یارانه ورزشی </t>
  </si>
  <si>
    <t xml:space="preserve">عیدی و پاداش </t>
  </si>
  <si>
    <t xml:space="preserve">جمع کل </t>
  </si>
  <si>
    <t xml:space="preserve">جمع </t>
  </si>
  <si>
    <t>مالیات بر ارزش افزوده</t>
  </si>
  <si>
    <t xml:space="preserve">
تهیه کننده: </t>
  </si>
  <si>
    <t xml:space="preserve">
تائید کننده (پیمانکار): </t>
  </si>
  <si>
    <t xml:space="preserve">
تصویب کننده(کارفرما): </t>
  </si>
  <si>
    <t xml:space="preserve">گزارش صورت وضعیت مرداد ماه 96 پرسنل شرکت تولید توسعه انرژی اتمی (دارخوین) </t>
  </si>
  <si>
    <t xml:space="preserve">مرداد </t>
  </si>
  <si>
    <t>كاركرد ماموريت</t>
  </si>
  <si>
    <t>حق ماموريت</t>
  </si>
  <si>
    <t>حقوق ثابت</t>
  </si>
  <si>
    <t>بدهي ماه جاري</t>
  </si>
  <si>
    <t>مساعده</t>
  </si>
  <si>
    <t>ماليات</t>
  </si>
  <si>
    <t>شعبه شادگان</t>
  </si>
  <si>
    <t>50575808</t>
  </si>
  <si>
    <t>57951654</t>
  </si>
  <si>
    <t>56004180</t>
  </si>
  <si>
    <t>52544320</t>
  </si>
  <si>
    <t>52545284</t>
  </si>
  <si>
    <t>57958412</t>
  </si>
  <si>
    <t>50135194</t>
  </si>
  <si>
    <t>57952049</t>
  </si>
  <si>
    <t>57962120</t>
  </si>
  <si>
    <t>52703310</t>
  </si>
  <si>
    <t>52554911</t>
  </si>
  <si>
    <t>50546913</t>
  </si>
  <si>
    <t>52537454</t>
  </si>
  <si>
    <t>57963719</t>
  </si>
  <si>
    <t>57787686</t>
  </si>
  <si>
    <t>57950611</t>
  </si>
  <si>
    <t>57951656</t>
  </si>
  <si>
    <t>57964338</t>
  </si>
  <si>
    <t>76306655</t>
  </si>
  <si>
    <t>57959895</t>
  </si>
  <si>
    <t>52551779</t>
  </si>
  <si>
    <t>57963718</t>
  </si>
  <si>
    <t>57961939</t>
  </si>
  <si>
    <t>57962868</t>
  </si>
  <si>
    <t>57959541</t>
  </si>
  <si>
    <t>52564961</t>
  </si>
  <si>
    <t xml:space="preserve">حکم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</si>
</sst>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-* #,##0_-;_-* #,##0\-;_-* &quot;-&quot;??_-;_-@_-"/>
    <numFmt numFmtId="165" formatCode="#,##0_ ;\-#,##0\ "/>
  </numFmts>
  <fonts count="1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ahoma"/>
      <family val="2"/>
    </font>
    <font>
      <b/>
      <sz val="11"/>
      <color rgb="FF0000FF"/>
      <name val="Tahoma"/>
      <family val="2"/>
    </font>
    <font>
      <b/>
      <sz val="11"/>
      <color rgb="FFFF0000"/>
      <name val="Tahoma"/>
      <family val="2"/>
    </font>
    <font>
      <sz val="14"/>
      <color theme="1"/>
      <name val="B Zar"/>
      <charset val="178"/>
    </font>
    <font>
      <b/>
      <sz val="14"/>
      <color theme="1"/>
      <name val="B Zar"/>
      <charset val="178"/>
    </font>
    <font>
      <b/>
      <sz val="14"/>
      <color rgb="FFFF0000"/>
      <name val="B Zar"/>
      <charset val="178"/>
    </font>
    <font>
      <b/>
      <sz val="16"/>
      <color theme="1"/>
      <name val="B Zar"/>
      <charset val="178"/>
    </font>
    <font>
      <sz val="14"/>
      <color theme="1"/>
      <name val="Calibri"/>
      <family val="2"/>
      <charset val="178"/>
      <scheme val="minor"/>
    </font>
    <font>
      <b/>
      <sz val="14"/>
      <name val="B Zar"/>
      <charset val="178"/>
    </font>
    <font>
      <sz val="14"/>
      <name val="B Zar"/>
      <charset val="178"/>
    </font>
    <font>
      <sz val="14"/>
      <color rgb="FFFF0000"/>
      <name val="B Zar"/>
      <charset val="178"/>
    </font>
    <font>
      <b/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b/>
      <sz val="14"/>
      <color rgb="FF002060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9" fillId="0" borderId="0" xfId="2" applyFont="1"/>
    <xf numFmtId="165" fontId="5" fillId="0" borderId="0" xfId="4" applyNumberFormat="1" applyFont="1" applyAlignment="1">
      <alignment horizontal="center" vertical="center"/>
    </xf>
    <xf numFmtId="3" fontId="5" fillId="0" borderId="0" xfId="2" applyNumberFormat="1" applyFont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3" fontId="5" fillId="0" borderId="0" xfId="2" applyNumberFormat="1" applyFont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3" fontId="10" fillId="2" borderId="1" xfId="2" applyNumberFormat="1" applyFont="1" applyFill="1" applyBorder="1" applyAlignment="1">
      <alignment horizontal="center" vertical="center"/>
    </xf>
    <xf numFmtId="3" fontId="10" fillId="2" borderId="1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3" fontId="11" fillId="2" borderId="1" xfId="2" applyNumberFormat="1" applyFont="1" applyFill="1" applyBorder="1" applyAlignment="1">
      <alignment horizontal="center" vertical="center"/>
    </xf>
    <xf numFmtId="3" fontId="11" fillId="2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3" fontId="12" fillId="0" borderId="1" xfId="2" applyNumberFormat="1" applyFont="1" applyBorder="1" applyAlignment="1">
      <alignment horizontal="left" vertical="center"/>
    </xf>
    <xf numFmtId="3" fontId="7" fillId="0" borderId="1" xfId="2" applyNumberFormat="1" applyFont="1" applyBorder="1" applyAlignment="1">
      <alignment horizontal="center" vertical="center"/>
    </xf>
    <xf numFmtId="3" fontId="7" fillId="2" borderId="1" xfId="2" applyNumberFormat="1" applyFont="1" applyFill="1" applyBorder="1" applyAlignment="1">
      <alignment horizontal="center" vertical="center"/>
    </xf>
    <xf numFmtId="3" fontId="12" fillId="0" borderId="0" xfId="2" applyNumberFormat="1" applyFont="1" applyBorder="1" applyAlignment="1">
      <alignment horizontal="left" vertical="center"/>
    </xf>
    <xf numFmtId="3" fontId="7" fillId="0" borderId="0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3" fontId="10" fillId="0" borderId="2" xfId="2" applyNumberFormat="1" applyFont="1" applyBorder="1" applyAlignment="1">
      <alignment horizontal="center" vertical="center"/>
    </xf>
    <xf numFmtId="0" fontId="13" fillId="0" borderId="0" xfId="2" applyFont="1"/>
    <xf numFmtId="3" fontId="13" fillId="0" borderId="0" xfId="2" applyNumberFormat="1" applyFont="1"/>
    <xf numFmtId="164" fontId="14" fillId="0" borderId="0" xfId="4" applyNumberFormat="1" applyFont="1"/>
    <xf numFmtId="0" fontId="15" fillId="0" borderId="0" xfId="2" applyFont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3" fontId="16" fillId="2" borderId="0" xfId="2" applyNumberFormat="1" applyFont="1" applyFill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3" fontId="15" fillId="2" borderId="0" xfId="2" applyNumberFormat="1" applyFont="1" applyFill="1" applyAlignment="1">
      <alignment horizontal="center" vertical="center"/>
    </xf>
    <xf numFmtId="164" fontId="5" fillId="0" borderId="0" xfId="4" applyNumberFormat="1" applyFont="1" applyAlignment="1">
      <alignment horizontal="center" vertical="center"/>
    </xf>
    <xf numFmtId="0" fontId="15" fillId="2" borderId="0" xfId="2" applyFont="1" applyFill="1" applyAlignment="1">
      <alignment horizontal="right" vertical="center"/>
    </xf>
    <xf numFmtId="164" fontId="9" fillId="0" borderId="0" xfId="4" applyNumberFormat="1" applyFont="1"/>
    <xf numFmtId="3" fontId="5" fillId="2" borderId="0" xfId="2" applyNumberFormat="1" applyFont="1" applyFill="1" applyBorder="1" applyAlignment="1">
      <alignment horizontal="center" vertical="center"/>
    </xf>
    <xf numFmtId="3" fontId="12" fillId="0" borderId="0" xfId="2" applyNumberFormat="1" applyFont="1" applyBorder="1" applyAlignment="1">
      <alignment vertical="center"/>
    </xf>
    <xf numFmtId="43" fontId="5" fillId="0" borderId="0" xfId="4" applyNumberFormat="1" applyFont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164" fontId="15" fillId="2" borderId="0" xfId="4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164" fontId="17" fillId="0" borderId="0" xfId="1" applyNumberFormat="1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3" fontId="6" fillId="2" borderId="4" xfId="2" applyNumberFormat="1" applyFont="1" applyFill="1" applyBorder="1" applyAlignment="1">
      <alignment horizontal="right" vertical="top" wrapText="1"/>
    </xf>
    <xf numFmtId="3" fontId="6" fillId="2" borderId="6" xfId="2" applyNumberFormat="1" applyFont="1" applyFill="1" applyBorder="1" applyAlignment="1">
      <alignment horizontal="right" vertical="top" wrapText="1"/>
    </xf>
    <xf numFmtId="0" fontId="6" fillId="2" borderId="4" xfId="2" applyFont="1" applyFill="1" applyBorder="1" applyAlignment="1">
      <alignment horizontal="right" vertical="top" wrapText="1"/>
    </xf>
    <xf numFmtId="0" fontId="6" fillId="2" borderId="5" xfId="2" applyFont="1" applyFill="1" applyBorder="1" applyAlignment="1">
      <alignment horizontal="right" vertical="top" wrapText="1"/>
    </xf>
    <xf numFmtId="0" fontId="6" fillId="2" borderId="6" xfId="2" applyFont="1" applyFill="1" applyBorder="1" applyAlignment="1">
      <alignment horizontal="right" vertical="top" wrapText="1"/>
    </xf>
  </cellXfs>
  <cellStyles count="5">
    <cellStyle name="Comma" xfId="1" builtinId="3"/>
    <cellStyle name="Comma 2" xfId="3"/>
    <cellStyle name="Comma 2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8"/>
  <sheetViews>
    <sheetView rightToLeft="1" topLeftCell="AB19" zoomScale="85" zoomScaleNormal="85" workbookViewId="0">
      <selection activeCell="AB35" sqref="AB35"/>
    </sheetView>
  </sheetViews>
  <sheetFormatPr defaultRowHeight="14.25"/>
  <cols>
    <col min="1" max="1" width="12.5703125" style="2" bestFit="1" customWidth="1"/>
    <col min="2" max="2" width="19.5703125" style="2" bestFit="1" customWidth="1"/>
    <col min="3" max="3" width="21" style="2" bestFit="1" customWidth="1"/>
    <col min="4" max="4" width="19.85546875" style="2" bestFit="1" customWidth="1"/>
    <col min="5" max="5" width="13.7109375" style="2" bestFit="1" customWidth="1"/>
    <col min="6" max="6" width="16.5703125" style="2" bestFit="1" customWidth="1"/>
    <col min="7" max="7" width="12.7109375" style="2" bestFit="1" customWidth="1"/>
    <col min="8" max="8" width="14.140625" style="2" bestFit="1" customWidth="1"/>
    <col min="9" max="9" width="12.28515625" style="2" bestFit="1" customWidth="1"/>
    <col min="10" max="10" width="17.28515625" style="2" bestFit="1" customWidth="1"/>
    <col min="11" max="11" width="10" style="2" bestFit="1" customWidth="1"/>
    <col min="12" max="12" width="12.5703125" style="2" bestFit="1" customWidth="1"/>
    <col min="13" max="13" width="11.7109375" style="2" bestFit="1" customWidth="1"/>
    <col min="14" max="14" width="10.5703125" style="2" bestFit="1" customWidth="1"/>
    <col min="15" max="15" width="12.5703125" style="2" bestFit="1" customWidth="1"/>
    <col min="16" max="16" width="10.7109375" style="2" bestFit="1" customWidth="1"/>
    <col min="17" max="17" width="9.42578125" style="2" bestFit="1" customWidth="1"/>
    <col min="18" max="18" width="12.28515625" style="2" bestFit="1" customWidth="1"/>
    <col min="19" max="19" width="10.7109375" style="2" bestFit="1" customWidth="1"/>
    <col min="20" max="20" width="23.7109375" style="2" bestFit="1" customWidth="1"/>
    <col min="21" max="21" width="36.140625" style="2" bestFit="1" customWidth="1"/>
    <col min="22" max="22" width="9.5703125" style="2" bestFit="1" customWidth="1"/>
    <col min="23" max="23" width="7.5703125" style="2" bestFit="1" customWidth="1"/>
    <col min="24" max="24" width="16.7109375" style="2" bestFit="1" customWidth="1"/>
    <col min="25" max="25" width="22.42578125" style="2" bestFit="1" customWidth="1"/>
    <col min="26" max="26" width="20.140625" style="2" bestFit="1" customWidth="1"/>
    <col min="27" max="27" width="21" style="2" bestFit="1" customWidth="1"/>
    <col min="28" max="28" width="35.5703125" style="2" bestFit="1" customWidth="1"/>
    <col min="29" max="29" width="13" style="2" bestFit="1" customWidth="1"/>
    <col min="30" max="30" width="15" style="2" bestFit="1" customWidth="1"/>
    <col min="31" max="31" width="24.28515625" style="2" bestFit="1" customWidth="1"/>
    <col min="32" max="32" width="23.5703125" style="2" bestFit="1" customWidth="1"/>
    <col min="33" max="33" width="12.42578125" style="2" bestFit="1" customWidth="1"/>
    <col min="34" max="34" width="18.7109375" style="2" bestFit="1" customWidth="1"/>
    <col min="35" max="35" width="16.5703125" style="2" bestFit="1" customWidth="1"/>
    <col min="36" max="36" width="19.42578125" style="2" bestFit="1" customWidth="1"/>
    <col min="37" max="37" width="12" style="2" bestFit="1" customWidth="1"/>
    <col min="38" max="38" width="33" style="2" bestFit="1" customWidth="1"/>
    <col min="39" max="39" width="38.5703125" style="2" bestFit="1" customWidth="1"/>
    <col min="40" max="40" width="36.7109375" style="2" bestFit="1" customWidth="1"/>
    <col min="41" max="41" width="34.42578125" style="2" bestFit="1" customWidth="1"/>
    <col min="42" max="42" width="39.28515625" style="2" bestFit="1" customWidth="1"/>
    <col min="43" max="43" width="29.28515625" style="2" bestFit="1" customWidth="1"/>
    <col min="44" max="44" width="38.5703125" style="2" bestFit="1" customWidth="1"/>
    <col min="45" max="45" width="48.5703125" style="2" bestFit="1" customWidth="1"/>
    <col min="46" max="46" width="46.140625" style="2" bestFit="1" customWidth="1"/>
    <col min="47" max="47" width="51.140625" style="2" bestFit="1" customWidth="1"/>
    <col min="48" max="48" width="41.140625" style="2" bestFit="1" customWidth="1"/>
    <col min="49" max="49" width="50.28515625" style="2" bestFit="1" customWidth="1"/>
    <col min="50" max="16384" width="9.140625" style="2"/>
  </cols>
  <sheetData>
    <row r="1" spans="1:4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120</v>
      </c>
      <c r="G1" s="1" t="s">
        <v>5</v>
      </c>
      <c r="H1" s="1" t="s">
        <v>121</v>
      </c>
      <c r="I1" s="1" t="s">
        <v>122</v>
      </c>
      <c r="J1" s="1" t="s">
        <v>123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124</v>
      </c>
      <c r="W1" s="1" t="s">
        <v>125</v>
      </c>
      <c r="X1" s="1" t="s">
        <v>17</v>
      </c>
      <c r="Y1" s="1" t="s">
        <v>18</v>
      </c>
      <c r="Z1" s="1" t="s">
        <v>19</v>
      </c>
      <c r="AA1" s="1" t="s">
        <v>20</v>
      </c>
      <c r="AB1" s="1" t="s">
        <v>21</v>
      </c>
      <c r="AC1" s="1" t="s">
        <v>22</v>
      </c>
      <c r="AD1" s="1" t="s">
        <v>23</v>
      </c>
      <c r="AE1" s="1" t="s">
        <v>24</v>
      </c>
      <c r="AF1" s="1" t="s">
        <v>25</v>
      </c>
      <c r="AG1" s="1" t="s">
        <v>26</v>
      </c>
      <c r="AH1" s="1" t="s">
        <v>27</v>
      </c>
      <c r="AI1" s="1" t="s">
        <v>28</v>
      </c>
      <c r="AJ1" s="1" t="s">
        <v>29</v>
      </c>
      <c r="AK1" s="1" t="s">
        <v>30</v>
      </c>
      <c r="AL1" s="1" t="s">
        <v>31</v>
      </c>
      <c r="AM1" s="1" t="s">
        <v>32</v>
      </c>
      <c r="AN1" s="1" t="s">
        <v>33</v>
      </c>
      <c r="AO1" s="1" t="s">
        <v>34</v>
      </c>
      <c r="AP1" s="1" t="s">
        <v>35</v>
      </c>
      <c r="AQ1" s="1" t="s">
        <v>36</v>
      </c>
      <c r="AR1" s="1" t="s">
        <v>37</v>
      </c>
      <c r="AS1" s="1" t="s">
        <v>38</v>
      </c>
      <c r="AT1" s="1" t="s">
        <v>39</v>
      </c>
      <c r="AU1" s="1" t="s">
        <v>40</v>
      </c>
      <c r="AV1" s="1" t="s">
        <v>41</v>
      </c>
      <c r="AW1" s="1" t="s">
        <v>42</v>
      </c>
    </row>
    <row r="2" spans="1:49">
      <c r="A2" s="2" t="s">
        <v>44</v>
      </c>
      <c r="B2" s="2" t="s">
        <v>45</v>
      </c>
      <c r="C2" s="2" t="s">
        <v>43</v>
      </c>
      <c r="D2" s="2">
        <v>0</v>
      </c>
      <c r="E2" s="2">
        <v>13640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400000</v>
      </c>
      <c r="M2" s="2">
        <v>1100000</v>
      </c>
      <c r="N2" s="2">
        <v>1012000</v>
      </c>
      <c r="O2" s="2">
        <v>960000</v>
      </c>
      <c r="P2" s="2">
        <v>11792369</v>
      </c>
      <c r="Q2" s="2">
        <v>0</v>
      </c>
      <c r="R2" s="2">
        <v>1702496</v>
      </c>
      <c r="S2" s="2">
        <v>0</v>
      </c>
      <c r="T2" s="2">
        <v>0</v>
      </c>
      <c r="U2" s="2">
        <v>1187681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3393373</v>
      </c>
      <c r="AC2" s="2">
        <v>509006</v>
      </c>
      <c r="AD2" s="2">
        <v>1</v>
      </c>
      <c r="AE2" s="2">
        <v>16966865</v>
      </c>
      <c r="AF2" s="2">
        <v>1187681</v>
      </c>
      <c r="AG2" s="2">
        <v>13640</v>
      </c>
      <c r="AH2" s="2">
        <v>15779184</v>
      </c>
      <c r="AI2" s="2">
        <v>15779184</v>
      </c>
      <c r="AJ2" s="2">
        <v>16966865</v>
      </c>
      <c r="AK2" s="2">
        <v>1187681</v>
      </c>
      <c r="AL2" s="2" t="s">
        <v>126</v>
      </c>
      <c r="AM2" s="2" t="s">
        <v>127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</row>
    <row r="3" spans="1:49">
      <c r="A3" s="2" t="s">
        <v>46</v>
      </c>
      <c r="B3" s="2" t="s">
        <v>47</v>
      </c>
      <c r="C3" s="2" t="s">
        <v>43</v>
      </c>
      <c r="D3" s="2">
        <v>0</v>
      </c>
      <c r="E3" s="2">
        <v>13640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400000</v>
      </c>
      <c r="M3" s="2">
        <v>1100000</v>
      </c>
      <c r="N3" s="2">
        <v>1012000</v>
      </c>
      <c r="O3" s="2">
        <v>960000</v>
      </c>
      <c r="P3" s="2">
        <v>14360750</v>
      </c>
      <c r="Q3" s="2">
        <v>0</v>
      </c>
      <c r="R3" s="2">
        <v>1807797</v>
      </c>
      <c r="S3" s="2">
        <v>0</v>
      </c>
      <c r="T3" s="2">
        <v>0</v>
      </c>
      <c r="U3" s="2">
        <v>1374838</v>
      </c>
      <c r="V3" s="2">
        <v>0</v>
      </c>
      <c r="W3" s="2">
        <v>0</v>
      </c>
      <c r="X3" s="2">
        <v>2058888</v>
      </c>
      <c r="Y3" s="2">
        <v>900000</v>
      </c>
      <c r="Z3" s="2">
        <v>0</v>
      </c>
      <c r="AA3" s="2">
        <v>0</v>
      </c>
      <c r="AB3" s="2">
        <v>3928109</v>
      </c>
      <c r="AC3" s="2">
        <v>589216</v>
      </c>
      <c r="AD3" s="2">
        <v>0</v>
      </c>
      <c r="AE3" s="2">
        <v>19640547</v>
      </c>
      <c r="AF3" s="2">
        <v>4333726</v>
      </c>
      <c r="AG3" s="2">
        <v>13640</v>
      </c>
      <c r="AH3" s="2">
        <v>15306821</v>
      </c>
      <c r="AI3" s="2">
        <v>15306821</v>
      </c>
      <c r="AJ3" s="2">
        <v>19640547</v>
      </c>
      <c r="AK3" s="2">
        <v>4333726</v>
      </c>
      <c r="AL3" s="2" t="s">
        <v>126</v>
      </c>
      <c r="AM3" s="2" t="s">
        <v>128</v>
      </c>
      <c r="AN3" s="2">
        <v>670000</v>
      </c>
      <c r="AO3" s="2">
        <v>6030000</v>
      </c>
      <c r="AP3" s="2">
        <v>2010000</v>
      </c>
      <c r="AQ3" s="2">
        <v>8040000</v>
      </c>
      <c r="AR3" s="2">
        <v>8040000</v>
      </c>
      <c r="AS3" s="2">
        <v>1388888</v>
      </c>
      <c r="AT3" s="2">
        <v>9722216</v>
      </c>
      <c r="AU3" s="2">
        <v>40277784</v>
      </c>
      <c r="AV3" s="2">
        <v>50000000</v>
      </c>
      <c r="AW3" s="2">
        <v>50000000</v>
      </c>
    </row>
    <row r="4" spans="1:49" ht="15">
      <c r="A4" s="2" t="s">
        <v>48</v>
      </c>
      <c r="B4" s="2" t="s">
        <v>49</v>
      </c>
      <c r="C4" s="2" t="s">
        <v>43</v>
      </c>
      <c r="D4" s="2">
        <v>0</v>
      </c>
      <c r="E4" s="2">
        <v>13640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2789793</v>
      </c>
      <c r="L4" s="2">
        <v>400000</v>
      </c>
      <c r="M4" s="2">
        <v>1100000</v>
      </c>
      <c r="N4" s="2">
        <v>1012000</v>
      </c>
      <c r="O4" s="2">
        <v>960000</v>
      </c>
      <c r="P4" s="2">
        <v>12948111</v>
      </c>
      <c r="Q4" s="2">
        <v>0</v>
      </c>
      <c r="R4" s="2">
        <v>1750816</v>
      </c>
      <c r="S4" s="2">
        <v>0</v>
      </c>
      <c r="T4" s="2">
        <v>0</v>
      </c>
      <c r="U4" s="2">
        <v>1271965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3634185</v>
      </c>
      <c r="AC4" s="2">
        <v>545128</v>
      </c>
      <c r="AD4" s="2">
        <v>0</v>
      </c>
      <c r="AE4" s="2">
        <v>20960720</v>
      </c>
      <c r="AF4" s="2">
        <v>1271965</v>
      </c>
      <c r="AG4" s="2">
        <v>13640</v>
      </c>
      <c r="AH4" s="2">
        <v>19688755</v>
      </c>
      <c r="AI4" s="2">
        <v>19688755</v>
      </c>
      <c r="AJ4" s="2">
        <v>20960720</v>
      </c>
      <c r="AK4" s="2">
        <v>1271965</v>
      </c>
      <c r="AL4" s="2" t="s">
        <v>126</v>
      </c>
      <c r="AM4" s="2" t="s">
        <v>129</v>
      </c>
      <c r="AN4" s="41"/>
      <c r="AO4" s="41"/>
      <c r="AP4" s="41"/>
      <c r="AQ4" s="41"/>
      <c r="AR4" s="41"/>
      <c r="AS4" s="41"/>
      <c r="AT4" s="41"/>
      <c r="AU4" s="41"/>
      <c r="AV4" s="41"/>
      <c r="AW4" s="41"/>
    </row>
    <row r="5" spans="1:49">
      <c r="A5" s="2" t="s">
        <v>50</v>
      </c>
      <c r="B5" s="2" t="s">
        <v>51</v>
      </c>
      <c r="C5" s="2" t="s">
        <v>43</v>
      </c>
      <c r="D5" s="2">
        <v>0</v>
      </c>
      <c r="E5" s="2">
        <v>13640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929931</v>
      </c>
      <c r="L5" s="2">
        <v>400000</v>
      </c>
      <c r="M5" s="2">
        <v>1100000</v>
      </c>
      <c r="N5" s="2">
        <v>1012000</v>
      </c>
      <c r="O5" s="2">
        <v>960000</v>
      </c>
      <c r="P5" s="2">
        <v>12948111</v>
      </c>
      <c r="Q5" s="2">
        <v>0</v>
      </c>
      <c r="R5" s="2">
        <v>1750816</v>
      </c>
      <c r="S5" s="2">
        <v>0</v>
      </c>
      <c r="T5" s="2">
        <v>0</v>
      </c>
      <c r="U5" s="2">
        <v>1271965</v>
      </c>
      <c r="V5" s="2">
        <v>0</v>
      </c>
      <c r="W5" s="2">
        <v>0</v>
      </c>
      <c r="X5" s="2">
        <v>1388888</v>
      </c>
      <c r="Y5" s="2">
        <v>900000</v>
      </c>
      <c r="Z5" s="2">
        <v>0</v>
      </c>
      <c r="AA5" s="2">
        <v>0</v>
      </c>
      <c r="AB5" s="2">
        <v>3634185</v>
      </c>
      <c r="AC5" s="2">
        <v>545128</v>
      </c>
      <c r="AD5" s="2">
        <v>0</v>
      </c>
      <c r="AE5" s="2">
        <v>19100858</v>
      </c>
      <c r="AF5" s="2">
        <v>3560853</v>
      </c>
      <c r="AG5" s="2">
        <v>13640</v>
      </c>
      <c r="AH5" s="2">
        <v>15540005</v>
      </c>
      <c r="AI5" s="2">
        <v>15540005</v>
      </c>
      <c r="AJ5" s="2">
        <v>19100858</v>
      </c>
      <c r="AK5" s="2">
        <v>3560853</v>
      </c>
      <c r="AL5" s="2" t="s">
        <v>126</v>
      </c>
      <c r="AM5" s="2" t="s">
        <v>130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1388888</v>
      </c>
      <c r="AT5" s="2">
        <v>20833320</v>
      </c>
      <c r="AU5" s="2">
        <v>29166680</v>
      </c>
      <c r="AV5" s="2">
        <v>50000000</v>
      </c>
      <c r="AW5" s="2">
        <v>50000000</v>
      </c>
    </row>
    <row r="6" spans="1:49">
      <c r="A6" s="2" t="s">
        <v>52</v>
      </c>
      <c r="B6" s="2" t="s">
        <v>53</v>
      </c>
      <c r="C6" s="2" t="s">
        <v>43</v>
      </c>
      <c r="D6" s="2">
        <v>0</v>
      </c>
      <c r="E6" s="2">
        <v>13640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1859862</v>
      </c>
      <c r="L6" s="2">
        <v>400000</v>
      </c>
      <c r="M6" s="2">
        <v>1100000</v>
      </c>
      <c r="N6" s="2">
        <v>1012000</v>
      </c>
      <c r="O6" s="2">
        <v>960000</v>
      </c>
      <c r="P6" s="2">
        <v>15901729</v>
      </c>
      <c r="Q6" s="2">
        <v>0</v>
      </c>
      <c r="R6" s="2">
        <v>1870977</v>
      </c>
      <c r="S6" s="2">
        <v>0</v>
      </c>
      <c r="T6" s="2">
        <v>0</v>
      </c>
      <c r="U6" s="2">
        <v>1487129</v>
      </c>
      <c r="V6" s="2">
        <v>0</v>
      </c>
      <c r="W6" s="2">
        <v>0</v>
      </c>
      <c r="X6" s="2">
        <v>1388888</v>
      </c>
      <c r="Y6" s="2">
        <v>900000</v>
      </c>
      <c r="Z6" s="2">
        <v>0</v>
      </c>
      <c r="AA6" s="2">
        <v>0</v>
      </c>
      <c r="AB6" s="2">
        <v>4248941</v>
      </c>
      <c r="AC6" s="2">
        <v>637341</v>
      </c>
      <c r="AD6" s="2">
        <v>0</v>
      </c>
      <c r="AE6" s="2">
        <v>23104568</v>
      </c>
      <c r="AF6" s="2">
        <v>3776017</v>
      </c>
      <c r="AG6" s="2">
        <v>13640</v>
      </c>
      <c r="AH6" s="2">
        <v>19328551</v>
      </c>
      <c r="AI6" s="2">
        <v>19328551</v>
      </c>
      <c r="AJ6" s="2">
        <v>23104568</v>
      </c>
      <c r="AK6" s="2">
        <v>3776017</v>
      </c>
      <c r="AL6" s="2" t="s">
        <v>126</v>
      </c>
      <c r="AM6" s="2" t="s">
        <v>131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1388888</v>
      </c>
      <c r="AT6" s="2">
        <v>18055544</v>
      </c>
      <c r="AU6" s="2">
        <v>31944456</v>
      </c>
      <c r="AV6" s="2">
        <v>50000000</v>
      </c>
      <c r="AW6" s="2">
        <v>50000000</v>
      </c>
    </row>
    <row r="7" spans="1:49">
      <c r="A7" s="2" t="s">
        <v>54</v>
      </c>
      <c r="B7" s="2" t="s">
        <v>55</v>
      </c>
      <c r="C7" s="2" t="s">
        <v>43</v>
      </c>
      <c r="D7" s="2">
        <v>240</v>
      </c>
      <c r="E7" s="2">
        <v>13640</v>
      </c>
      <c r="F7" s="2">
        <v>0</v>
      </c>
      <c r="G7" s="2">
        <v>530998</v>
      </c>
      <c r="H7" s="2">
        <v>0</v>
      </c>
      <c r="I7" s="2">
        <v>0</v>
      </c>
      <c r="J7" s="2">
        <v>0</v>
      </c>
      <c r="K7" s="2">
        <v>929931</v>
      </c>
      <c r="L7" s="2">
        <v>400000</v>
      </c>
      <c r="M7" s="2">
        <v>1100000</v>
      </c>
      <c r="N7" s="2">
        <v>1012000</v>
      </c>
      <c r="O7" s="2">
        <v>960000</v>
      </c>
      <c r="P7" s="2">
        <v>16929131</v>
      </c>
      <c r="Q7" s="2">
        <v>0</v>
      </c>
      <c r="R7" s="2">
        <v>1883377</v>
      </c>
      <c r="S7" s="2">
        <v>0</v>
      </c>
      <c r="T7" s="2">
        <v>0</v>
      </c>
      <c r="U7" s="2">
        <v>1597085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4563101</v>
      </c>
      <c r="AC7" s="2">
        <v>684465</v>
      </c>
      <c r="AD7" s="2">
        <v>0</v>
      </c>
      <c r="AE7" s="2">
        <v>23745437</v>
      </c>
      <c r="AF7" s="2">
        <v>1597085</v>
      </c>
      <c r="AG7" s="2">
        <v>13640</v>
      </c>
      <c r="AH7" s="2">
        <v>22148352</v>
      </c>
      <c r="AI7" s="2">
        <v>22148352</v>
      </c>
      <c r="AJ7" s="2">
        <v>23745437</v>
      </c>
      <c r="AK7" s="2">
        <v>1597085</v>
      </c>
      <c r="AL7" s="2" t="s">
        <v>126</v>
      </c>
      <c r="AM7" s="2" t="s">
        <v>132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</row>
    <row r="8" spans="1:49">
      <c r="A8" s="2" t="s">
        <v>56</v>
      </c>
      <c r="B8" s="2" t="s">
        <v>57</v>
      </c>
      <c r="C8" s="2" t="s">
        <v>43</v>
      </c>
      <c r="D8" s="2">
        <v>0</v>
      </c>
      <c r="E8" s="2">
        <v>13640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400000</v>
      </c>
      <c r="M8" s="2">
        <v>1100000</v>
      </c>
      <c r="N8" s="2">
        <v>1012000</v>
      </c>
      <c r="O8" s="2">
        <v>960000</v>
      </c>
      <c r="P8" s="2">
        <v>17956440</v>
      </c>
      <c r="Q8" s="2">
        <v>0</v>
      </c>
      <c r="R8" s="2">
        <v>1851197</v>
      </c>
      <c r="S8" s="2">
        <v>0</v>
      </c>
      <c r="T8" s="2">
        <v>98240</v>
      </c>
      <c r="U8" s="2">
        <v>1636451</v>
      </c>
      <c r="V8" s="2">
        <v>0</v>
      </c>
      <c r="W8" s="2">
        <v>0</v>
      </c>
      <c r="X8" s="2">
        <v>1340000</v>
      </c>
      <c r="Y8" s="2">
        <v>0</v>
      </c>
      <c r="Z8" s="2">
        <v>0</v>
      </c>
      <c r="AA8" s="2">
        <v>0</v>
      </c>
      <c r="AB8" s="2">
        <v>4675575</v>
      </c>
      <c r="AC8" s="2">
        <v>701336</v>
      </c>
      <c r="AD8" s="2">
        <v>1</v>
      </c>
      <c r="AE8" s="2">
        <v>23377877</v>
      </c>
      <c r="AF8" s="2">
        <v>2976451</v>
      </c>
      <c r="AG8" s="2">
        <v>13640</v>
      </c>
      <c r="AH8" s="2">
        <v>20401426</v>
      </c>
      <c r="AI8" s="2">
        <v>20401426</v>
      </c>
      <c r="AJ8" s="2">
        <v>23377877</v>
      </c>
      <c r="AK8" s="2">
        <v>2976451</v>
      </c>
      <c r="AL8" s="2" t="s">
        <v>126</v>
      </c>
      <c r="AM8" s="2" t="s">
        <v>133</v>
      </c>
      <c r="AN8" s="2">
        <v>1340000</v>
      </c>
      <c r="AO8" s="2">
        <v>12060000</v>
      </c>
      <c r="AP8" s="2">
        <v>4020000</v>
      </c>
      <c r="AQ8" s="2">
        <v>16080000</v>
      </c>
      <c r="AR8" s="2">
        <v>16080000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</row>
    <row r="9" spans="1:49">
      <c r="A9" s="2" t="s">
        <v>58</v>
      </c>
      <c r="B9" s="2" t="s">
        <v>59</v>
      </c>
      <c r="C9" s="2" t="s">
        <v>43</v>
      </c>
      <c r="D9" s="2">
        <v>0</v>
      </c>
      <c r="E9" s="2">
        <v>13640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3719724</v>
      </c>
      <c r="L9" s="2">
        <v>400000</v>
      </c>
      <c r="M9" s="2">
        <v>1100000</v>
      </c>
      <c r="N9" s="2">
        <v>1012000</v>
      </c>
      <c r="O9" s="2">
        <v>960000</v>
      </c>
      <c r="P9" s="2">
        <v>14360750</v>
      </c>
      <c r="Q9" s="2">
        <v>0</v>
      </c>
      <c r="R9" s="2">
        <v>1786737</v>
      </c>
      <c r="S9" s="2">
        <v>0</v>
      </c>
      <c r="T9" s="2">
        <v>0</v>
      </c>
      <c r="U9" s="2">
        <v>1373364</v>
      </c>
      <c r="V9" s="2">
        <v>0</v>
      </c>
      <c r="W9" s="2">
        <v>0</v>
      </c>
      <c r="X9" s="2">
        <v>1388888</v>
      </c>
      <c r="Y9" s="2">
        <v>900000</v>
      </c>
      <c r="Z9" s="2">
        <v>0</v>
      </c>
      <c r="AA9" s="2">
        <v>0</v>
      </c>
      <c r="AB9" s="2">
        <v>3923897</v>
      </c>
      <c r="AC9" s="2">
        <v>588585</v>
      </c>
      <c r="AD9" s="2">
        <v>0</v>
      </c>
      <c r="AE9" s="2">
        <v>23339211</v>
      </c>
      <c r="AF9" s="2">
        <v>3662252</v>
      </c>
      <c r="AG9" s="2">
        <v>13640</v>
      </c>
      <c r="AH9" s="2">
        <v>19676959</v>
      </c>
      <c r="AI9" s="2">
        <v>19676959</v>
      </c>
      <c r="AJ9" s="2">
        <v>23339211</v>
      </c>
      <c r="AK9" s="2">
        <v>3662252</v>
      </c>
      <c r="AL9" s="2" t="s">
        <v>126</v>
      </c>
      <c r="AM9" s="2" t="s">
        <v>134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1388888</v>
      </c>
      <c r="AT9" s="2">
        <v>33333312</v>
      </c>
      <c r="AU9" s="2">
        <v>16666688</v>
      </c>
      <c r="AV9" s="2">
        <v>50000000</v>
      </c>
      <c r="AW9" s="2">
        <v>50000000</v>
      </c>
    </row>
    <row r="10" spans="1:49">
      <c r="A10" s="2" t="s">
        <v>60</v>
      </c>
      <c r="B10" s="2" t="s">
        <v>61</v>
      </c>
      <c r="C10" s="2" t="s">
        <v>43</v>
      </c>
      <c r="D10" s="2">
        <v>0</v>
      </c>
      <c r="E10" s="2">
        <v>13640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929931</v>
      </c>
      <c r="L10" s="2">
        <v>400000</v>
      </c>
      <c r="M10" s="2">
        <v>1100000</v>
      </c>
      <c r="N10" s="2">
        <v>1012000</v>
      </c>
      <c r="O10" s="2">
        <v>960000</v>
      </c>
      <c r="P10" s="2">
        <v>11278668</v>
      </c>
      <c r="Q10" s="2">
        <v>0</v>
      </c>
      <c r="R10" s="2">
        <v>1681436</v>
      </c>
      <c r="S10" s="2">
        <v>0</v>
      </c>
      <c r="T10" s="2">
        <v>0</v>
      </c>
      <c r="U10" s="2">
        <v>1150247</v>
      </c>
      <c r="V10" s="2">
        <v>0</v>
      </c>
      <c r="W10" s="2">
        <v>0</v>
      </c>
      <c r="X10" s="2">
        <v>1388888</v>
      </c>
      <c r="Y10" s="2">
        <v>900000</v>
      </c>
      <c r="Z10" s="2">
        <v>0</v>
      </c>
      <c r="AA10" s="2">
        <v>0</v>
      </c>
      <c r="AB10" s="2">
        <v>3286421</v>
      </c>
      <c r="AC10" s="2">
        <v>492963</v>
      </c>
      <c r="AD10" s="2">
        <v>0</v>
      </c>
      <c r="AE10" s="2">
        <v>17362035</v>
      </c>
      <c r="AF10" s="2">
        <v>3439135</v>
      </c>
      <c r="AG10" s="2">
        <v>13640</v>
      </c>
      <c r="AH10" s="2">
        <v>13922900</v>
      </c>
      <c r="AI10" s="2">
        <v>13922900</v>
      </c>
      <c r="AJ10" s="2">
        <v>17362035</v>
      </c>
      <c r="AK10" s="2">
        <v>3439135</v>
      </c>
      <c r="AL10" s="2" t="s">
        <v>126</v>
      </c>
      <c r="AM10" s="2" t="s">
        <v>135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1388888</v>
      </c>
      <c r="AT10" s="2">
        <v>7777792</v>
      </c>
      <c r="AU10" s="2">
        <v>22222208</v>
      </c>
      <c r="AV10" s="2">
        <v>30000000</v>
      </c>
      <c r="AW10" s="2">
        <v>30000000</v>
      </c>
    </row>
    <row r="11" spans="1:49">
      <c r="A11" s="2" t="s">
        <v>62</v>
      </c>
      <c r="B11" s="2" t="s">
        <v>63</v>
      </c>
      <c r="C11" s="2" t="s">
        <v>43</v>
      </c>
      <c r="D11" s="2">
        <v>0</v>
      </c>
      <c r="E11" s="2">
        <v>13640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400000</v>
      </c>
      <c r="M11" s="2">
        <v>1100000</v>
      </c>
      <c r="N11" s="2">
        <v>1012000</v>
      </c>
      <c r="O11" s="2">
        <v>960000</v>
      </c>
      <c r="P11" s="2">
        <v>12306039</v>
      </c>
      <c r="Q11" s="2">
        <v>0</v>
      </c>
      <c r="R11" s="2">
        <v>1723557</v>
      </c>
      <c r="S11" s="2">
        <v>0</v>
      </c>
      <c r="T11" s="2">
        <v>0</v>
      </c>
      <c r="U11" s="2">
        <v>1225112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3500319</v>
      </c>
      <c r="AC11" s="2">
        <v>525048</v>
      </c>
      <c r="AD11" s="2">
        <v>1</v>
      </c>
      <c r="AE11" s="2">
        <v>17501596</v>
      </c>
      <c r="AF11" s="2">
        <v>1225112</v>
      </c>
      <c r="AG11" s="2">
        <v>13640</v>
      </c>
      <c r="AH11" s="2">
        <v>16276484</v>
      </c>
      <c r="AI11" s="2">
        <v>16276484</v>
      </c>
      <c r="AJ11" s="2">
        <v>17501596</v>
      </c>
      <c r="AK11" s="2">
        <v>1225112</v>
      </c>
      <c r="AL11" s="2" t="s">
        <v>126</v>
      </c>
      <c r="AM11" s="2" t="s">
        <v>136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</row>
    <row r="12" spans="1:49">
      <c r="A12" s="2" t="s">
        <v>64</v>
      </c>
      <c r="B12" s="2" t="s">
        <v>65</v>
      </c>
      <c r="C12" s="2" t="s">
        <v>43</v>
      </c>
      <c r="D12" s="2">
        <v>0</v>
      </c>
      <c r="E12" s="2">
        <v>13640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1859862</v>
      </c>
      <c r="L12" s="2">
        <v>400000</v>
      </c>
      <c r="M12" s="2">
        <v>1100000</v>
      </c>
      <c r="N12" s="2">
        <v>1012000</v>
      </c>
      <c r="O12" s="2">
        <v>960000</v>
      </c>
      <c r="P12" s="2">
        <v>12306039</v>
      </c>
      <c r="Q12" s="2">
        <v>0</v>
      </c>
      <c r="R12" s="2">
        <v>1744616</v>
      </c>
      <c r="S12" s="2">
        <v>0</v>
      </c>
      <c r="T12" s="2">
        <v>0</v>
      </c>
      <c r="U12" s="2">
        <v>1226586</v>
      </c>
      <c r="V12" s="2">
        <v>0</v>
      </c>
      <c r="W12" s="2">
        <v>0</v>
      </c>
      <c r="X12" s="2">
        <v>1388888</v>
      </c>
      <c r="Y12" s="2">
        <v>900000</v>
      </c>
      <c r="Z12" s="2">
        <v>0</v>
      </c>
      <c r="AA12" s="2">
        <v>0</v>
      </c>
      <c r="AB12" s="2">
        <v>3504531</v>
      </c>
      <c r="AC12" s="2">
        <v>525680</v>
      </c>
      <c r="AD12" s="2">
        <v>0</v>
      </c>
      <c r="AE12" s="2">
        <v>19382517</v>
      </c>
      <c r="AF12" s="2">
        <v>3515474</v>
      </c>
      <c r="AG12" s="2">
        <v>13640</v>
      </c>
      <c r="AH12" s="2">
        <v>15867043</v>
      </c>
      <c r="AI12" s="2">
        <v>15867043</v>
      </c>
      <c r="AJ12" s="2">
        <v>19382517</v>
      </c>
      <c r="AK12" s="2">
        <v>3515474</v>
      </c>
      <c r="AL12" s="2" t="s">
        <v>126</v>
      </c>
      <c r="AM12" s="2" t="s">
        <v>137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1388888</v>
      </c>
      <c r="AT12" s="2">
        <v>5555552</v>
      </c>
      <c r="AU12" s="2">
        <v>44444448</v>
      </c>
      <c r="AV12" s="2">
        <v>50000000</v>
      </c>
      <c r="AW12" s="2">
        <v>50000000</v>
      </c>
    </row>
    <row r="13" spans="1:49">
      <c r="A13" s="2" t="s">
        <v>66</v>
      </c>
      <c r="B13" s="2" t="s">
        <v>67</v>
      </c>
      <c r="C13" s="2" t="s">
        <v>43</v>
      </c>
      <c r="D13" s="2">
        <v>0</v>
      </c>
      <c r="E13" s="2">
        <v>13640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3719724</v>
      </c>
      <c r="L13" s="2">
        <v>400000</v>
      </c>
      <c r="M13" s="2">
        <v>1100000</v>
      </c>
      <c r="N13" s="2">
        <v>1012000</v>
      </c>
      <c r="O13" s="2">
        <v>960000</v>
      </c>
      <c r="P13" s="2">
        <v>14360750</v>
      </c>
      <c r="Q13" s="2">
        <v>0</v>
      </c>
      <c r="R13" s="2">
        <v>1792937</v>
      </c>
      <c r="S13" s="2">
        <v>0</v>
      </c>
      <c r="T13" s="2">
        <v>0</v>
      </c>
      <c r="U13" s="2">
        <v>1373798</v>
      </c>
      <c r="V13" s="2">
        <v>0</v>
      </c>
      <c r="W13" s="2">
        <v>0</v>
      </c>
      <c r="X13" s="2">
        <v>1388888</v>
      </c>
      <c r="Y13" s="2">
        <v>900000</v>
      </c>
      <c r="Z13" s="2">
        <v>0</v>
      </c>
      <c r="AA13" s="2">
        <v>0</v>
      </c>
      <c r="AB13" s="2">
        <v>3925137</v>
      </c>
      <c r="AC13" s="2">
        <v>588771</v>
      </c>
      <c r="AD13" s="2">
        <v>0</v>
      </c>
      <c r="AE13" s="2">
        <v>23345411</v>
      </c>
      <c r="AF13" s="2">
        <v>3662686</v>
      </c>
      <c r="AG13" s="2">
        <v>13640</v>
      </c>
      <c r="AH13" s="2">
        <v>19682725</v>
      </c>
      <c r="AI13" s="2">
        <v>19682725</v>
      </c>
      <c r="AJ13" s="2">
        <v>23345411</v>
      </c>
      <c r="AK13" s="2">
        <v>3662686</v>
      </c>
      <c r="AL13" s="2" t="s">
        <v>126</v>
      </c>
      <c r="AM13" s="2" t="s">
        <v>138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1388888</v>
      </c>
      <c r="AT13" s="2">
        <v>7777792</v>
      </c>
      <c r="AU13" s="2">
        <v>2777776</v>
      </c>
      <c r="AV13" s="2">
        <v>10555568</v>
      </c>
      <c r="AW13" s="2">
        <v>10555568</v>
      </c>
    </row>
    <row r="14" spans="1:49">
      <c r="A14" s="2" t="s">
        <v>68</v>
      </c>
      <c r="B14" s="2" t="s">
        <v>69</v>
      </c>
      <c r="C14" s="2" t="s">
        <v>43</v>
      </c>
      <c r="D14" s="2">
        <v>0</v>
      </c>
      <c r="E14" s="2">
        <v>13640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400000</v>
      </c>
      <c r="M14" s="2">
        <v>1100000</v>
      </c>
      <c r="N14" s="2">
        <v>1012000</v>
      </c>
      <c r="O14" s="2">
        <v>960000</v>
      </c>
      <c r="P14" s="2">
        <v>13590276</v>
      </c>
      <c r="Q14" s="2">
        <v>0</v>
      </c>
      <c r="R14" s="2">
        <v>1786737</v>
      </c>
      <c r="S14" s="2">
        <v>0</v>
      </c>
      <c r="T14" s="2">
        <v>0</v>
      </c>
      <c r="U14" s="2">
        <v>1319431</v>
      </c>
      <c r="V14" s="2">
        <v>0</v>
      </c>
      <c r="W14" s="2">
        <v>0</v>
      </c>
      <c r="X14" s="2">
        <v>1340000</v>
      </c>
      <c r="Y14" s="2">
        <v>0</v>
      </c>
      <c r="Z14" s="2">
        <v>0</v>
      </c>
      <c r="AA14" s="2">
        <v>0</v>
      </c>
      <c r="AB14" s="2">
        <v>3769803</v>
      </c>
      <c r="AC14" s="2">
        <v>565470</v>
      </c>
      <c r="AD14" s="2">
        <v>0</v>
      </c>
      <c r="AE14" s="2">
        <v>18849013</v>
      </c>
      <c r="AF14" s="2">
        <v>2659431</v>
      </c>
      <c r="AG14" s="2">
        <v>13640</v>
      </c>
      <c r="AH14" s="2">
        <v>16189582</v>
      </c>
      <c r="AI14" s="2">
        <v>16189582</v>
      </c>
      <c r="AJ14" s="2">
        <v>18849013</v>
      </c>
      <c r="AK14" s="2">
        <v>2659431</v>
      </c>
      <c r="AL14" s="2" t="s">
        <v>126</v>
      </c>
      <c r="AM14" s="2" t="s">
        <v>139</v>
      </c>
      <c r="AN14" s="2">
        <v>1340000</v>
      </c>
      <c r="AO14" s="2">
        <v>12060000</v>
      </c>
      <c r="AP14" s="2">
        <v>4020000</v>
      </c>
      <c r="AQ14" s="2">
        <v>16080000</v>
      </c>
      <c r="AR14" s="2">
        <v>16080000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</row>
    <row r="15" spans="1:49">
      <c r="A15" s="2" t="s">
        <v>70</v>
      </c>
      <c r="B15" s="2" t="s">
        <v>71</v>
      </c>
      <c r="C15" s="2" t="s">
        <v>43</v>
      </c>
      <c r="D15" s="2">
        <v>300</v>
      </c>
      <c r="E15" s="2">
        <v>13640</v>
      </c>
      <c r="F15" s="2">
        <v>0</v>
      </c>
      <c r="G15" s="2">
        <v>457262</v>
      </c>
      <c r="H15" s="2">
        <v>0</v>
      </c>
      <c r="I15" s="2">
        <v>0</v>
      </c>
      <c r="J15" s="2">
        <v>0</v>
      </c>
      <c r="K15" s="2">
        <v>1859862</v>
      </c>
      <c r="L15" s="2">
        <v>400000</v>
      </c>
      <c r="M15" s="2">
        <v>1100000</v>
      </c>
      <c r="N15" s="2">
        <v>1012000</v>
      </c>
      <c r="O15" s="2">
        <v>960000</v>
      </c>
      <c r="P15" s="2">
        <v>11278668</v>
      </c>
      <c r="Q15" s="2">
        <v>0</v>
      </c>
      <c r="R15" s="2">
        <v>1681436</v>
      </c>
      <c r="S15" s="2">
        <v>0</v>
      </c>
      <c r="T15" s="2">
        <v>0</v>
      </c>
      <c r="U15" s="2">
        <v>1182256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3377873</v>
      </c>
      <c r="AC15" s="2">
        <v>506681</v>
      </c>
      <c r="AD15" s="2">
        <v>0</v>
      </c>
      <c r="AE15" s="2">
        <v>18749228</v>
      </c>
      <c r="AF15" s="2">
        <v>1182256</v>
      </c>
      <c r="AG15" s="2">
        <v>13640</v>
      </c>
      <c r="AH15" s="2">
        <v>17566972</v>
      </c>
      <c r="AI15" s="2">
        <v>17566972</v>
      </c>
      <c r="AJ15" s="2">
        <v>18749228</v>
      </c>
      <c r="AK15" s="2">
        <v>1182256</v>
      </c>
      <c r="AL15" s="2" t="s">
        <v>126</v>
      </c>
      <c r="AM15" s="2" t="s">
        <v>140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</row>
    <row r="16" spans="1:49">
      <c r="A16" s="2" t="s">
        <v>72</v>
      </c>
      <c r="B16" s="2" t="s">
        <v>73</v>
      </c>
      <c r="C16" s="2" t="s">
        <v>43</v>
      </c>
      <c r="D16" s="2">
        <v>0</v>
      </c>
      <c r="E16" s="2">
        <v>13640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1859862</v>
      </c>
      <c r="L16" s="2">
        <v>400000</v>
      </c>
      <c r="M16" s="2">
        <v>1100000</v>
      </c>
      <c r="N16" s="2">
        <v>1012000</v>
      </c>
      <c r="O16" s="2">
        <v>960000</v>
      </c>
      <c r="P16" s="2">
        <v>10765029</v>
      </c>
      <c r="Q16" s="2">
        <v>0</v>
      </c>
      <c r="R16" s="2">
        <v>1681436</v>
      </c>
      <c r="S16" s="2">
        <v>0</v>
      </c>
      <c r="T16" s="2">
        <v>0</v>
      </c>
      <c r="U16" s="2">
        <v>1114293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3183693</v>
      </c>
      <c r="AC16" s="2">
        <v>477554</v>
      </c>
      <c r="AD16" s="2">
        <v>1</v>
      </c>
      <c r="AE16" s="2">
        <v>17778327</v>
      </c>
      <c r="AF16" s="2">
        <v>1114293</v>
      </c>
      <c r="AG16" s="2">
        <v>13640</v>
      </c>
      <c r="AH16" s="2">
        <v>16664034</v>
      </c>
      <c r="AI16" s="2">
        <v>16664034</v>
      </c>
      <c r="AJ16" s="2">
        <v>17778327</v>
      </c>
      <c r="AK16" s="2">
        <v>1114293</v>
      </c>
      <c r="AL16" s="2" t="s">
        <v>126</v>
      </c>
      <c r="AM16" s="2" t="s">
        <v>141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</row>
    <row r="17" spans="1:49">
      <c r="A17" s="2" t="s">
        <v>74</v>
      </c>
      <c r="B17" s="2" t="s">
        <v>75</v>
      </c>
      <c r="C17" s="2" t="s">
        <v>43</v>
      </c>
      <c r="D17" s="2">
        <v>4200</v>
      </c>
      <c r="E17" s="2">
        <v>13640</v>
      </c>
      <c r="F17" s="2">
        <v>880</v>
      </c>
      <c r="G17" s="2">
        <v>6940344</v>
      </c>
      <c r="H17" s="2">
        <v>906494</v>
      </c>
      <c r="I17" s="2">
        <v>0</v>
      </c>
      <c r="J17" s="2">
        <v>0</v>
      </c>
      <c r="K17" s="2">
        <v>2789793</v>
      </c>
      <c r="L17" s="2">
        <v>400000</v>
      </c>
      <c r="M17" s="2">
        <v>1100000</v>
      </c>
      <c r="N17" s="2">
        <v>1012000</v>
      </c>
      <c r="O17" s="2">
        <v>960000</v>
      </c>
      <c r="P17" s="2">
        <v>12306039</v>
      </c>
      <c r="Q17" s="2">
        <v>0</v>
      </c>
      <c r="R17" s="2">
        <v>1744616</v>
      </c>
      <c r="S17" s="2">
        <v>0</v>
      </c>
      <c r="T17" s="2">
        <v>0</v>
      </c>
      <c r="U17" s="2">
        <v>1712410</v>
      </c>
      <c r="V17" s="2">
        <v>0</v>
      </c>
      <c r="W17" s="2">
        <v>0</v>
      </c>
      <c r="X17" s="2">
        <v>1388888</v>
      </c>
      <c r="Y17" s="2">
        <v>900000</v>
      </c>
      <c r="Z17" s="2">
        <v>0</v>
      </c>
      <c r="AA17" s="2">
        <v>0</v>
      </c>
      <c r="AB17" s="2">
        <v>4892600</v>
      </c>
      <c r="AC17" s="2">
        <v>733890</v>
      </c>
      <c r="AD17" s="2">
        <v>0</v>
      </c>
      <c r="AE17" s="2">
        <v>28159286</v>
      </c>
      <c r="AF17" s="2">
        <v>4001298</v>
      </c>
      <c r="AG17" s="2">
        <v>13640</v>
      </c>
      <c r="AH17" s="2">
        <v>24157988</v>
      </c>
      <c r="AI17" s="2">
        <v>24157988</v>
      </c>
      <c r="AJ17" s="2">
        <v>28159286</v>
      </c>
      <c r="AK17" s="2">
        <v>4001298</v>
      </c>
      <c r="AL17" s="2" t="s">
        <v>126</v>
      </c>
      <c r="AM17" s="2" t="s">
        <v>142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1388888</v>
      </c>
      <c r="AT17" s="2">
        <v>7777792</v>
      </c>
      <c r="AU17" s="2">
        <v>22222208</v>
      </c>
      <c r="AV17" s="2">
        <v>30000000</v>
      </c>
      <c r="AW17" s="2">
        <v>30000000</v>
      </c>
    </row>
    <row r="18" spans="1:49">
      <c r="A18" s="2" t="s">
        <v>76</v>
      </c>
      <c r="B18" s="2" t="s">
        <v>77</v>
      </c>
      <c r="C18" s="2" t="s">
        <v>43</v>
      </c>
      <c r="D18" s="2">
        <v>0</v>
      </c>
      <c r="E18" s="2">
        <v>13640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3719724</v>
      </c>
      <c r="L18" s="2">
        <v>400000</v>
      </c>
      <c r="M18" s="2">
        <v>1100000</v>
      </c>
      <c r="N18" s="2">
        <v>1012000</v>
      </c>
      <c r="O18" s="2">
        <v>960000</v>
      </c>
      <c r="P18" s="2">
        <v>12948111</v>
      </c>
      <c r="Q18" s="2">
        <v>0</v>
      </c>
      <c r="R18" s="2">
        <v>1765676</v>
      </c>
      <c r="S18" s="2">
        <v>0</v>
      </c>
      <c r="T18" s="2">
        <v>0</v>
      </c>
      <c r="U18" s="2">
        <v>1273005</v>
      </c>
      <c r="V18" s="2">
        <v>0</v>
      </c>
      <c r="W18" s="2">
        <v>0</v>
      </c>
      <c r="X18" s="2">
        <v>1388888</v>
      </c>
      <c r="Y18" s="2">
        <v>900000</v>
      </c>
      <c r="Z18" s="2">
        <v>0</v>
      </c>
      <c r="AA18" s="2">
        <v>0</v>
      </c>
      <c r="AB18" s="2">
        <v>3637157</v>
      </c>
      <c r="AC18" s="2">
        <v>545574</v>
      </c>
      <c r="AD18" s="2">
        <v>0</v>
      </c>
      <c r="AE18" s="2">
        <v>21905511</v>
      </c>
      <c r="AF18" s="2">
        <v>3561893</v>
      </c>
      <c r="AG18" s="2">
        <v>13640</v>
      </c>
      <c r="AH18" s="2">
        <v>18343618</v>
      </c>
      <c r="AI18" s="2">
        <v>18343618</v>
      </c>
      <c r="AJ18" s="2">
        <v>21905511</v>
      </c>
      <c r="AK18" s="2">
        <v>3561893</v>
      </c>
      <c r="AL18" s="2" t="s">
        <v>126</v>
      </c>
      <c r="AM18" s="2" t="s">
        <v>143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1388888</v>
      </c>
      <c r="AT18" s="2">
        <v>33333312</v>
      </c>
      <c r="AU18" s="2">
        <v>16666688</v>
      </c>
      <c r="AV18" s="2">
        <v>50000000</v>
      </c>
      <c r="AW18" s="2">
        <v>50000000</v>
      </c>
    </row>
    <row r="19" spans="1:49">
      <c r="A19" s="2" t="s">
        <v>78</v>
      </c>
      <c r="B19" s="2" t="s">
        <v>79</v>
      </c>
      <c r="C19" s="2" t="s">
        <v>43</v>
      </c>
      <c r="D19" s="2">
        <v>1800</v>
      </c>
      <c r="E19" s="2">
        <v>13640</v>
      </c>
      <c r="F19" s="2">
        <v>0</v>
      </c>
      <c r="G19" s="2">
        <v>2974433</v>
      </c>
      <c r="H19" s="2">
        <v>0</v>
      </c>
      <c r="I19" s="2">
        <v>0</v>
      </c>
      <c r="J19" s="2">
        <v>0</v>
      </c>
      <c r="K19" s="2">
        <v>1859862</v>
      </c>
      <c r="L19" s="2">
        <v>400000</v>
      </c>
      <c r="M19" s="2">
        <v>1100000</v>
      </c>
      <c r="N19" s="2">
        <v>1012000</v>
      </c>
      <c r="O19" s="2">
        <v>960000</v>
      </c>
      <c r="P19" s="2">
        <v>12306039</v>
      </c>
      <c r="Q19" s="2">
        <v>0</v>
      </c>
      <c r="R19" s="2">
        <v>1744616</v>
      </c>
      <c r="S19" s="2">
        <v>0</v>
      </c>
      <c r="T19" s="2">
        <v>0</v>
      </c>
      <c r="U19" s="2">
        <v>1434796</v>
      </c>
      <c r="V19" s="2">
        <v>0</v>
      </c>
      <c r="W19" s="2">
        <v>0</v>
      </c>
      <c r="X19" s="2">
        <v>1340000</v>
      </c>
      <c r="Y19" s="2">
        <v>0</v>
      </c>
      <c r="Z19" s="2">
        <v>0</v>
      </c>
      <c r="AA19" s="2">
        <v>0</v>
      </c>
      <c r="AB19" s="2">
        <v>4099418</v>
      </c>
      <c r="AC19" s="2">
        <v>614913</v>
      </c>
      <c r="AD19" s="2">
        <v>1</v>
      </c>
      <c r="AE19" s="2">
        <v>22356950</v>
      </c>
      <c r="AF19" s="2">
        <v>2774796</v>
      </c>
      <c r="AG19" s="2">
        <v>13640</v>
      </c>
      <c r="AH19" s="2">
        <v>19582154</v>
      </c>
      <c r="AI19" s="2">
        <v>19582154</v>
      </c>
      <c r="AJ19" s="2">
        <v>22356950</v>
      </c>
      <c r="AK19" s="2">
        <v>2774796</v>
      </c>
      <c r="AL19" s="2" t="s">
        <v>126</v>
      </c>
      <c r="AM19" s="2" t="s">
        <v>144</v>
      </c>
      <c r="AN19" s="2">
        <v>1340000</v>
      </c>
      <c r="AO19" s="2">
        <v>12060000</v>
      </c>
      <c r="AP19" s="2">
        <v>4020000</v>
      </c>
      <c r="AQ19" s="2">
        <v>16080000</v>
      </c>
      <c r="AR19" s="2">
        <v>16080000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</row>
    <row r="20" spans="1:49" ht="15">
      <c r="A20" s="2" t="s">
        <v>80</v>
      </c>
      <c r="B20" s="2" t="s">
        <v>81</v>
      </c>
      <c r="C20" s="2" t="s">
        <v>43</v>
      </c>
      <c r="D20" s="2">
        <v>0</v>
      </c>
      <c r="E20" s="2">
        <v>13640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1859862</v>
      </c>
      <c r="L20" s="2">
        <v>400000</v>
      </c>
      <c r="M20" s="2">
        <v>1100000</v>
      </c>
      <c r="N20" s="2">
        <v>1012000</v>
      </c>
      <c r="O20" s="2">
        <v>960000</v>
      </c>
      <c r="P20" s="2">
        <v>12948111</v>
      </c>
      <c r="Q20" s="2">
        <v>0</v>
      </c>
      <c r="R20" s="2">
        <v>1765676</v>
      </c>
      <c r="S20" s="2">
        <v>0</v>
      </c>
      <c r="T20" s="2">
        <v>0</v>
      </c>
      <c r="U20" s="2">
        <v>1273005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3637157</v>
      </c>
      <c r="AC20" s="2">
        <v>545574</v>
      </c>
      <c r="AD20" s="2">
        <v>0</v>
      </c>
      <c r="AE20" s="2">
        <v>20045649</v>
      </c>
      <c r="AF20" s="2">
        <v>1273005</v>
      </c>
      <c r="AG20" s="2">
        <v>13640</v>
      </c>
      <c r="AH20" s="2">
        <v>18772644</v>
      </c>
      <c r="AI20" s="2">
        <v>18772644</v>
      </c>
      <c r="AJ20" s="2">
        <v>20045649</v>
      </c>
      <c r="AK20" s="2">
        <v>1273005</v>
      </c>
      <c r="AL20" s="2" t="s">
        <v>126</v>
      </c>
      <c r="AM20" s="2" t="s">
        <v>145</v>
      </c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1:49">
      <c r="A21" s="2" t="s">
        <v>82</v>
      </c>
      <c r="B21" s="2" t="s">
        <v>83</v>
      </c>
      <c r="C21" s="2" t="s">
        <v>43</v>
      </c>
      <c r="D21" s="2">
        <v>0</v>
      </c>
      <c r="E21" s="2">
        <v>13640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1859862</v>
      </c>
      <c r="L21" s="2">
        <v>400000</v>
      </c>
      <c r="M21" s="2">
        <v>1100000</v>
      </c>
      <c r="N21" s="2">
        <v>1012000</v>
      </c>
      <c r="O21" s="2">
        <v>960000</v>
      </c>
      <c r="P21" s="2">
        <v>11792369</v>
      </c>
      <c r="Q21" s="2">
        <v>0</v>
      </c>
      <c r="R21" s="2">
        <v>1731472</v>
      </c>
      <c r="S21" s="2">
        <v>0</v>
      </c>
      <c r="T21" s="2">
        <v>0</v>
      </c>
      <c r="U21" s="2">
        <v>1189709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3399168</v>
      </c>
      <c r="AC21" s="2">
        <v>509875</v>
      </c>
      <c r="AD21" s="2">
        <v>0</v>
      </c>
      <c r="AE21" s="2">
        <v>18855703</v>
      </c>
      <c r="AF21" s="2">
        <v>1189709</v>
      </c>
      <c r="AG21" s="2">
        <v>13640</v>
      </c>
      <c r="AH21" s="2">
        <v>17665994</v>
      </c>
      <c r="AI21" s="2">
        <v>17665994</v>
      </c>
      <c r="AJ21" s="2">
        <v>18855703</v>
      </c>
      <c r="AK21" s="2">
        <v>1189709</v>
      </c>
      <c r="AL21" s="2" t="s">
        <v>126</v>
      </c>
      <c r="AM21" s="2" t="s">
        <v>146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</row>
    <row r="22" spans="1:49">
      <c r="A22" s="2" t="s">
        <v>84</v>
      </c>
      <c r="B22" s="2" t="s">
        <v>85</v>
      </c>
      <c r="C22" s="2" t="s">
        <v>43</v>
      </c>
      <c r="D22" s="2">
        <v>0</v>
      </c>
      <c r="E22" s="2">
        <v>13640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929931</v>
      </c>
      <c r="L22" s="2">
        <v>400000</v>
      </c>
      <c r="M22" s="2">
        <v>1100000</v>
      </c>
      <c r="N22" s="2">
        <v>1012000</v>
      </c>
      <c r="O22" s="2">
        <v>960000</v>
      </c>
      <c r="P22" s="2">
        <v>12306039</v>
      </c>
      <c r="Q22" s="2">
        <v>0</v>
      </c>
      <c r="R22" s="2">
        <v>1736701</v>
      </c>
      <c r="S22" s="2">
        <v>0</v>
      </c>
      <c r="T22" s="2">
        <v>0</v>
      </c>
      <c r="U22" s="2">
        <v>1226032</v>
      </c>
      <c r="V22" s="2">
        <v>0</v>
      </c>
      <c r="W22" s="2">
        <v>0</v>
      </c>
      <c r="X22" s="2">
        <v>1340000</v>
      </c>
      <c r="Y22" s="2">
        <v>0</v>
      </c>
      <c r="Z22" s="2">
        <v>0</v>
      </c>
      <c r="AA22" s="2">
        <v>0</v>
      </c>
      <c r="AB22" s="2">
        <v>3502948</v>
      </c>
      <c r="AC22" s="2">
        <v>525442</v>
      </c>
      <c r="AD22" s="2">
        <v>1</v>
      </c>
      <c r="AE22" s="2">
        <v>18444671</v>
      </c>
      <c r="AF22" s="2">
        <v>2566032</v>
      </c>
      <c r="AG22" s="2">
        <v>13640</v>
      </c>
      <c r="AH22" s="2">
        <v>15878639</v>
      </c>
      <c r="AI22" s="2">
        <v>15878639</v>
      </c>
      <c r="AJ22" s="2">
        <v>18444671</v>
      </c>
      <c r="AK22" s="2">
        <v>2566032</v>
      </c>
      <c r="AL22" s="2" t="s">
        <v>126</v>
      </c>
      <c r="AM22" s="2" t="s">
        <v>147</v>
      </c>
      <c r="AN22" s="2">
        <v>1340000</v>
      </c>
      <c r="AO22" s="2">
        <v>12060000</v>
      </c>
      <c r="AP22" s="2">
        <v>4020000</v>
      </c>
      <c r="AQ22" s="2">
        <v>16080000</v>
      </c>
      <c r="AR22" s="2">
        <v>16080000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</row>
    <row r="23" spans="1:49">
      <c r="A23" s="2" t="s">
        <v>86</v>
      </c>
      <c r="B23" s="2" t="s">
        <v>87</v>
      </c>
      <c r="C23" s="2" t="s">
        <v>43</v>
      </c>
      <c r="D23" s="2">
        <v>360</v>
      </c>
      <c r="E23" s="2">
        <v>13640</v>
      </c>
      <c r="F23" s="2">
        <v>0</v>
      </c>
      <c r="G23" s="2">
        <v>615743</v>
      </c>
      <c r="H23" s="2">
        <v>0</v>
      </c>
      <c r="I23" s="2">
        <v>0</v>
      </c>
      <c r="J23" s="2">
        <v>0</v>
      </c>
      <c r="K23" s="2">
        <v>2789793</v>
      </c>
      <c r="L23" s="2">
        <v>400000</v>
      </c>
      <c r="M23" s="2">
        <v>1100000</v>
      </c>
      <c r="N23" s="2">
        <v>1012000</v>
      </c>
      <c r="O23" s="2">
        <v>960000</v>
      </c>
      <c r="P23" s="2">
        <v>12306039</v>
      </c>
      <c r="Q23" s="2">
        <v>513670</v>
      </c>
      <c r="R23" s="2">
        <v>1723557</v>
      </c>
      <c r="S23" s="2">
        <v>0</v>
      </c>
      <c r="T23" s="2">
        <v>0</v>
      </c>
      <c r="U23" s="2">
        <v>1304171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3726202</v>
      </c>
      <c r="AC23" s="2">
        <v>558930</v>
      </c>
      <c r="AD23" s="2">
        <v>1</v>
      </c>
      <c r="AE23" s="2">
        <v>21420802</v>
      </c>
      <c r="AF23" s="2">
        <v>1304171</v>
      </c>
      <c r="AG23" s="2">
        <v>13640</v>
      </c>
      <c r="AH23" s="2">
        <v>20116631</v>
      </c>
      <c r="AI23" s="2">
        <v>20116631</v>
      </c>
      <c r="AJ23" s="2">
        <v>21420802</v>
      </c>
      <c r="AK23" s="2">
        <v>1304171</v>
      </c>
      <c r="AL23" s="2" t="s">
        <v>126</v>
      </c>
      <c r="AM23" s="2" t="s">
        <v>148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</row>
    <row r="24" spans="1:49">
      <c r="A24" s="2" t="s">
        <v>88</v>
      </c>
      <c r="B24" s="2" t="s">
        <v>89</v>
      </c>
      <c r="C24" s="2" t="s">
        <v>43</v>
      </c>
      <c r="D24" s="2">
        <v>0</v>
      </c>
      <c r="E24" s="2">
        <v>13640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1859862</v>
      </c>
      <c r="L24" s="2">
        <v>400000</v>
      </c>
      <c r="M24" s="2">
        <v>1100000</v>
      </c>
      <c r="N24" s="2">
        <v>1012000</v>
      </c>
      <c r="O24" s="2">
        <v>960000</v>
      </c>
      <c r="P24" s="2">
        <v>12306039</v>
      </c>
      <c r="Q24" s="2">
        <v>0</v>
      </c>
      <c r="R24" s="2">
        <v>1731472</v>
      </c>
      <c r="S24" s="2">
        <v>0</v>
      </c>
      <c r="T24" s="2">
        <v>0</v>
      </c>
      <c r="U24" s="2">
        <v>1225666</v>
      </c>
      <c r="V24" s="2">
        <v>0</v>
      </c>
      <c r="W24" s="2">
        <v>0</v>
      </c>
      <c r="X24" s="2">
        <v>2728888</v>
      </c>
      <c r="Y24" s="2">
        <v>900000</v>
      </c>
      <c r="Z24" s="2">
        <v>0</v>
      </c>
      <c r="AA24" s="2">
        <v>0</v>
      </c>
      <c r="AB24" s="2">
        <v>3501902</v>
      </c>
      <c r="AC24" s="2">
        <v>525285</v>
      </c>
      <c r="AD24" s="2">
        <v>0</v>
      </c>
      <c r="AE24" s="2">
        <v>19369373</v>
      </c>
      <c r="AF24" s="2">
        <v>4854554</v>
      </c>
      <c r="AG24" s="2">
        <v>13640</v>
      </c>
      <c r="AH24" s="2">
        <v>14514819</v>
      </c>
      <c r="AI24" s="2">
        <v>14514819</v>
      </c>
      <c r="AJ24" s="2">
        <v>19369373</v>
      </c>
      <c r="AK24" s="2">
        <v>4854554</v>
      </c>
      <c r="AL24" s="2" t="s">
        <v>126</v>
      </c>
      <c r="AM24" s="2" t="s">
        <v>149</v>
      </c>
      <c r="AN24" s="2">
        <v>1340000</v>
      </c>
      <c r="AO24" s="2">
        <v>12060000</v>
      </c>
      <c r="AP24" s="2">
        <v>4020000</v>
      </c>
      <c r="AQ24" s="2">
        <v>16080000</v>
      </c>
      <c r="AR24" s="2">
        <v>16080000</v>
      </c>
      <c r="AS24" s="2">
        <v>1388888</v>
      </c>
      <c r="AT24" s="2">
        <v>34722200</v>
      </c>
      <c r="AU24" s="2">
        <v>15277800</v>
      </c>
      <c r="AV24" s="2">
        <v>50000000</v>
      </c>
      <c r="AW24" s="2">
        <v>50000000</v>
      </c>
    </row>
    <row r="25" spans="1:49">
      <c r="A25" s="2" t="s">
        <v>90</v>
      </c>
      <c r="B25" s="2" t="s">
        <v>91</v>
      </c>
      <c r="C25" s="2" t="s">
        <v>43</v>
      </c>
      <c r="D25" s="2">
        <v>1500</v>
      </c>
      <c r="E25" s="2">
        <v>13640</v>
      </c>
      <c r="F25" s="2">
        <v>0</v>
      </c>
      <c r="G25" s="2">
        <v>3486635</v>
      </c>
      <c r="H25" s="2">
        <v>0</v>
      </c>
      <c r="I25" s="2">
        <v>0</v>
      </c>
      <c r="J25" s="2">
        <v>0</v>
      </c>
      <c r="K25" s="2">
        <v>1859862</v>
      </c>
      <c r="L25" s="2">
        <v>400000</v>
      </c>
      <c r="M25" s="2">
        <v>1100000</v>
      </c>
      <c r="N25" s="2">
        <v>1012000</v>
      </c>
      <c r="O25" s="2">
        <v>960000</v>
      </c>
      <c r="P25" s="2">
        <v>17956440</v>
      </c>
      <c r="Q25" s="2">
        <v>0</v>
      </c>
      <c r="R25" s="2">
        <v>1807797</v>
      </c>
      <c r="S25" s="2">
        <v>0</v>
      </c>
      <c r="T25" s="2">
        <v>0</v>
      </c>
      <c r="U25" s="2">
        <v>1870601</v>
      </c>
      <c r="V25" s="2">
        <v>0</v>
      </c>
      <c r="W25" s="2">
        <v>0</v>
      </c>
      <c r="X25" s="2">
        <v>2010000</v>
      </c>
      <c r="Y25" s="2">
        <v>0</v>
      </c>
      <c r="Z25" s="2">
        <v>0</v>
      </c>
      <c r="AA25" s="2">
        <v>0</v>
      </c>
      <c r="AB25" s="2">
        <v>5344574</v>
      </c>
      <c r="AC25" s="2">
        <v>801686</v>
      </c>
      <c r="AD25" s="2">
        <v>0</v>
      </c>
      <c r="AE25" s="2">
        <v>28582734</v>
      </c>
      <c r="AF25" s="2">
        <v>3880601</v>
      </c>
      <c r="AG25" s="2">
        <v>13640</v>
      </c>
      <c r="AH25" s="2">
        <v>24702133</v>
      </c>
      <c r="AI25" s="2">
        <v>24702133</v>
      </c>
      <c r="AJ25" s="2">
        <v>28582734</v>
      </c>
      <c r="AK25" s="2">
        <v>3880601</v>
      </c>
      <c r="AL25" s="2" t="s">
        <v>126</v>
      </c>
      <c r="AM25" s="2" t="s">
        <v>150</v>
      </c>
      <c r="AN25" s="2">
        <v>2010000</v>
      </c>
      <c r="AO25" s="2">
        <v>18090000</v>
      </c>
      <c r="AP25" s="2">
        <v>6030000</v>
      </c>
      <c r="AQ25" s="2">
        <v>24120000</v>
      </c>
      <c r="AR25" s="2">
        <v>24120000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</row>
    <row r="26" spans="1:49">
      <c r="A26" s="2" t="s">
        <v>92</v>
      </c>
      <c r="B26" s="2" t="s">
        <v>93</v>
      </c>
      <c r="C26" s="2" t="s">
        <v>43</v>
      </c>
      <c r="D26" s="2">
        <v>0</v>
      </c>
      <c r="E26" s="2">
        <v>13640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1859862</v>
      </c>
      <c r="L26" s="2">
        <v>400000</v>
      </c>
      <c r="M26" s="2">
        <v>1100000</v>
      </c>
      <c r="N26" s="2">
        <v>1012000</v>
      </c>
      <c r="O26" s="2">
        <v>960000</v>
      </c>
      <c r="P26" s="2">
        <v>14360750</v>
      </c>
      <c r="Q26" s="2">
        <v>0</v>
      </c>
      <c r="R26" s="2">
        <v>1807797</v>
      </c>
      <c r="S26" s="2">
        <v>0</v>
      </c>
      <c r="T26" s="2">
        <v>0</v>
      </c>
      <c r="U26" s="2">
        <v>1374838</v>
      </c>
      <c r="V26" s="2">
        <v>0</v>
      </c>
      <c r="W26" s="2">
        <v>0</v>
      </c>
      <c r="X26" s="2">
        <v>2728888</v>
      </c>
      <c r="Y26" s="2">
        <v>900000</v>
      </c>
      <c r="Z26" s="2">
        <v>0</v>
      </c>
      <c r="AA26" s="2">
        <v>0</v>
      </c>
      <c r="AB26" s="2">
        <v>3928109</v>
      </c>
      <c r="AC26" s="2">
        <v>589216</v>
      </c>
      <c r="AD26" s="2">
        <v>0</v>
      </c>
      <c r="AE26" s="2">
        <v>21500409</v>
      </c>
      <c r="AF26" s="2">
        <v>5003726</v>
      </c>
      <c r="AG26" s="2">
        <v>13640</v>
      </c>
      <c r="AH26" s="2">
        <v>16496683</v>
      </c>
      <c r="AI26" s="2">
        <v>16496683</v>
      </c>
      <c r="AJ26" s="2">
        <v>21500409</v>
      </c>
      <c r="AK26" s="2">
        <v>5003726</v>
      </c>
      <c r="AL26" s="2" t="s">
        <v>126</v>
      </c>
      <c r="AM26" s="2" t="s">
        <v>151</v>
      </c>
      <c r="AN26" s="2">
        <v>1340000</v>
      </c>
      <c r="AO26" s="2">
        <v>12060000</v>
      </c>
      <c r="AP26" s="2">
        <v>4020000</v>
      </c>
      <c r="AQ26" s="2">
        <v>16080000</v>
      </c>
      <c r="AR26" s="2">
        <v>16080000</v>
      </c>
      <c r="AS26" s="2">
        <v>1388888</v>
      </c>
      <c r="AT26" s="2">
        <v>19444432</v>
      </c>
      <c r="AU26" s="2">
        <v>30555568</v>
      </c>
      <c r="AV26" s="2">
        <v>50000000</v>
      </c>
      <c r="AW26" s="2">
        <v>50000000</v>
      </c>
    </row>
    <row r="27" spans="1:49">
      <c r="A27" s="2" t="s">
        <v>94</v>
      </c>
      <c r="B27" s="2" t="s">
        <v>95</v>
      </c>
      <c r="C27" s="2" t="s">
        <v>43</v>
      </c>
      <c r="D27" s="2">
        <v>0</v>
      </c>
      <c r="E27" s="2">
        <v>13640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929931</v>
      </c>
      <c r="L27" s="2">
        <v>400000</v>
      </c>
      <c r="M27" s="2">
        <v>1100000</v>
      </c>
      <c r="N27" s="2">
        <v>1012000</v>
      </c>
      <c r="O27" s="2">
        <v>960000</v>
      </c>
      <c r="P27" s="2">
        <v>11792369</v>
      </c>
      <c r="Q27" s="2">
        <v>0</v>
      </c>
      <c r="R27" s="2">
        <v>1723557</v>
      </c>
      <c r="S27" s="2">
        <v>0</v>
      </c>
      <c r="T27" s="2">
        <v>0</v>
      </c>
      <c r="U27" s="2">
        <v>1189155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3397585</v>
      </c>
      <c r="AC27" s="2">
        <v>509638</v>
      </c>
      <c r="AD27" s="2">
        <v>1</v>
      </c>
      <c r="AE27" s="2">
        <v>17917857</v>
      </c>
      <c r="AF27" s="2">
        <v>1189155</v>
      </c>
      <c r="AG27" s="2">
        <v>13640</v>
      </c>
      <c r="AH27" s="2">
        <v>16728702</v>
      </c>
      <c r="AI27" s="2">
        <v>16728702</v>
      </c>
      <c r="AJ27" s="2">
        <v>17917857</v>
      </c>
      <c r="AK27" s="2">
        <v>1189155</v>
      </c>
      <c r="AL27" s="2" t="s">
        <v>126</v>
      </c>
      <c r="AM27" s="2" t="s">
        <v>152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</row>
    <row r="28" spans="1:49">
      <c r="D28" s="3">
        <f>SUM(D2:D27)</f>
        <v>8400</v>
      </c>
      <c r="E28" s="3">
        <f t="shared" ref="E28:T28" si="0">SUM(E2:E27)</f>
        <v>354640</v>
      </c>
      <c r="F28" s="3">
        <f t="shared" si="0"/>
        <v>880</v>
      </c>
      <c r="G28" s="3">
        <f t="shared" si="0"/>
        <v>15005415</v>
      </c>
      <c r="H28" s="3">
        <f t="shared" si="0"/>
        <v>906494</v>
      </c>
      <c r="I28" s="3">
        <f t="shared" si="0"/>
        <v>0</v>
      </c>
      <c r="J28" s="3">
        <f t="shared" si="0"/>
        <v>0</v>
      </c>
      <c r="K28" s="3">
        <f t="shared" si="0"/>
        <v>42776826</v>
      </c>
      <c r="L28" s="3">
        <f t="shared" si="0"/>
        <v>10400000</v>
      </c>
      <c r="M28" s="3">
        <f t="shared" si="0"/>
        <v>28600000</v>
      </c>
      <c r="N28" s="3">
        <f t="shared" si="0"/>
        <v>26312000</v>
      </c>
      <c r="O28" s="3">
        <f t="shared" si="0"/>
        <v>24960000</v>
      </c>
      <c r="P28" s="3">
        <f t="shared" si="0"/>
        <v>346411205</v>
      </c>
      <c r="Q28" s="3">
        <f t="shared" si="0"/>
        <v>513670</v>
      </c>
      <c r="R28" s="3">
        <f t="shared" si="0"/>
        <v>45779305</v>
      </c>
      <c r="S28" s="3">
        <f t="shared" si="0"/>
        <v>0</v>
      </c>
      <c r="T28" s="3">
        <f t="shared" si="0"/>
        <v>98240</v>
      </c>
      <c r="U28" s="3">
        <f t="shared" ref="U28:AR28" si="1">SUM(U2:U27)</f>
        <v>34865589</v>
      </c>
      <c r="V28" s="3">
        <f t="shared" si="1"/>
        <v>0</v>
      </c>
      <c r="W28" s="3">
        <f t="shared" si="1"/>
        <v>0</v>
      </c>
      <c r="X28" s="3">
        <f t="shared" si="1"/>
        <v>25997768</v>
      </c>
      <c r="Y28" s="3">
        <f t="shared" si="1"/>
        <v>9900000</v>
      </c>
      <c r="Z28" s="3">
        <f t="shared" si="1"/>
        <v>0</v>
      </c>
      <c r="AA28" s="3">
        <f t="shared" si="1"/>
        <v>0</v>
      </c>
      <c r="AB28" s="3">
        <f t="shared" si="1"/>
        <v>99615963</v>
      </c>
      <c r="AC28" s="3">
        <f t="shared" si="1"/>
        <v>14942395</v>
      </c>
      <c r="AD28" s="3">
        <f t="shared" si="1"/>
        <v>8</v>
      </c>
      <c r="AE28" s="3">
        <f t="shared" si="1"/>
        <v>541763155</v>
      </c>
      <c r="AF28" s="3">
        <f t="shared" si="1"/>
        <v>70763357</v>
      </c>
      <c r="AG28" s="3">
        <f t="shared" si="1"/>
        <v>354640</v>
      </c>
      <c r="AH28" s="3">
        <f t="shared" si="1"/>
        <v>470999798</v>
      </c>
      <c r="AI28" s="3">
        <f t="shared" si="1"/>
        <v>470999798</v>
      </c>
      <c r="AJ28" s="3">
        <f t="shared" si="1"/>
        <v>541763155</v>
      </c>
      <c r="AK28" s="3">
        <f t="shared" si="1"/>
        <v>70763357</v>
      </c>
      <c r="AL28" s="3">
        <f t="shared" si="1"/>
        <v>0</v>
      </c>
      <c r="AM28" s="3">
        <f t="shared" si="1"/>
        <v>0</v>
      </c>
      <c r="AN28" s="3">
        <f t="shared" si="1"/>
        <v>10720000</v>
      </c>
      <c r="AO28" s="3">
        <f t="shared" si="1"/>
        <v>96480000</v>
      </c>
      <c r="AP28" s="3">
        <f t="shared" si="1"/>
        <v>32160000</v>
      </c>
      <c r="AQ28" s="3">
        <f t="shared" si="1"/>
        <v>128640000</v>
      </c>
      <c r="AR28" s="3">
        <f t="shared" si="1"/>
        <v>128640000</v>
      </c>
      <c r="AS28" s="3">
        <f t="shared" ref="AS28:AW28" si="2">SUM(AS2:AS27)</f>
        <v>15277768</v>
      </c>
      <c r="AT28" s="3">
        <f t="shared" si="2"/>
        <v>198333264</v>
      </c>
      <c r="AU28" s="3">
        <f t="shared" si="2"/>
        <v>272222304</v>
      </c>
      <c r="AV28" s="3">
        <f t="shared" si="2"/>
        <v>470555568</v>
      </c>
      <c r="AW28" s="3">
        <f t="shared" si="2"/>
        <v>470555568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rightToLeft="1" zoomScale="55" zoomScaleNormal="55" workbookViewId="0">
      <selection activeCell="M3" sqref="M3"/>
    </sheetView>
  </sheetViews>
  <sheetFormatPr defaultRowHeight="24.75"/>
  <cols>
    <col min="1" max="1" width="14.5703125" style="43" bestFit="1" customWidth="1"/>
    <col min="2" max="2" width="22.5703125" style="43" bestFit="1" customWidth="1"/>
    <col min="3" max="3" width="23.140625" style="43" bestFit="1" customWidth="1"/>
    <col min="4" max="4" width="29.5703125" style="43" bestFit="1" customWidth="1"/>
    <col min="5" max="5" width="27" style="43" bestFit="1" customWidth="1"/>
    <col min="6" max="6" width="28.140625" style="43" bestFit="1" customWidth="1"/>
    <col min="7" max="7" width="26.28515625" style="43" bestFit="1" customWidth="1"/>
    <col min="8" max="8" width="26" style="43" bestFit="1" customWidth="1"/>
    <col min="9" max="9" width="28.5703125" style="43" bestFit="1" customWidth="1"/>
    <col min="10" max="10" width="40.42578125" style="43" bestFit="1" customWidth="1"/>
    <col min="11" max="11" width="18.140625" style="43" bestFit="1" customWidth="1"/>
    <col min="12" max="13" width="16.85546875" style="43" bestFit="1" customWidth="1"/>
    <col min="14" max="14" width="31" style="43" bestFit="1" customWidth="1"/>
    <col min="15" max="15" width="20.28515625" style="43" bestFit="1" customWidth="1"/>
    <col min="16" max="16" width="21.5703125" style="43" bestFit="1" customWidth="1"/>
    <col min="17" max="17" width="18.42578125" style="43" bestFit="1" customWidth="1"/>
    <col min="18" max="18" width="20.85546875" style="43" bestFit="1" customWidth="1"/>
    <col min="19" max="19" width="20.5703125" style="43" bestFit="1" customWidth="1"/>
    <col min="20" max="20" width="17.85546875" style="43" bestFit="1" customWidth="1"/>
    <col min="21" max="36" width="9.28515625" style="43" bestFit="1" customWidth="1"/>
    <col min="37" max="16384" width="9.140625" style="43"/>
  </cols>
  <sheetData>
    <row r="1" spans="1:13" s="44" customFormat="1" ht="24">
      <c r="A1" s="44" t="s">
        <v>0</v>
      </c>
      <c r="B1" s="44" t="s">
        <v>1</v>
      </c>
      <c r="C1" s="44" t="s">
        <v>2</v>
      </c>
      <c r="D1" s="44" t="s">
        <v>102</v>
      </c>
      <c r="E1" s="44" t="s">
        <v>101</v>
      </c>
      <c r="F1" s="44" t="s">
        <v>100</v>
      </c>
      <c r="G1" s="44" t="s">
        <v>96</v>
      </c>
      <c r="H1" s="44" t="s">
        <v>98</v>
      </c>
      <c r="I1" s="44" t="s">
        <v>97</v>
      </c>
      <c r="J1" s="44" t="s">
        <v>99</v>
      </c>
      <c r="K1" s="44" t="s">
        <v>153</v>
      </c>
      <c r="L1" s="44" t="s">
        <v>103</v>
      </c>
      <c r="M1" s="44" t="s">
        <v>104</v>
      </c>
    </row>
    <row r="2" spans="1:13">
      <c r="A2" s="43" t="s">
        <v>44</v>
      </c>
      <c r="B2" s="43" t="s">
        <v>45</v>
      </c>
      <c r="C2" s="43" t="s">
        <v>43</v>
      </c>
      <c r="D2" s="43">
        <v>1100000</v>
      </c>
      <c r="E2" s="43">
        <v>0</v>
      </c>
      <c r="F2" s="43">
        <v>400000</v>
      </c>
      <c r="G2" s="43">
        <v>11411970</v>
      </c>
      <c r="H2" s="43">
        <v>0</v>
      </c>
      <c r="I2" s="43">
        <v>1647577</v>
      </c>
      <c r="J2" s="43">
        <v>0</v>
      </c>
      <c r="K2" s="43">
        <f>SUM(D2:J2)</f>
        <v>14559547</v>
      </c>
      <c r="L2" s="43">
        <f>(K2-D2-E2-F2)/12</f>
        <v>1088295.5833333333</v>
      </c>
      <c r="M2" s="43">
        <f>IF(K2*2&gt;=27897930,27897930,K2*2)/12</f>
        <v>2324827.5</v>
      </c>
    </row>
    <row r="3" spans="1:13">
      <c r="A3" s="43" t="s">
        <v>46</v>
      </c>
      <c r="B3" s="43" t="s">
        <v>47</v>
      </c>
      <c r="C3" s="43" t="s">
        <v>43</v>
      </c>
      <c r="D3" s="43">
        <v>1100000</v>
      </c>
      <c r="E3" s="43">
        <v>0</v>
      </c>
      <c r="F3" s="43">
        <v>400000</v>
      </c>
      <c r="G3" s="43">
        <v>13897500</v>
      </c>
      <c r="H3" s="43">
        <v>0</v>
      </c>
      <c r="I3" s="43">
        <v>1749481</v>
      </c>
      <c r="J3" s="43">
        <v>0</v>
      </c>
      <c r="K3" s="43">
        <f t="shared" ref="K3:K27" si="0">SUM(D3:J3)</f>
        <v>17146981</v>
      </c>
      <c r="L3" s="43">
        <f t="shared" ref="L3:L27" si="1">(K3-D3-E3-F3)/12</f>
        <v>1303915.0833333333</v>
      </c>
      <c r="M3" s="43">
        <f t="shared" ref="M3:M27" si="2">IF(K3*2&gt;=27897930,27897930,K3*2)/12</f>
        <v>2324827.5</v>
      </c>
    </row>
    <row r="4" spans="1:13">
      <c r="A4" s="43" t="s">
        <v>50</v>
      </c>
      <c r="B4" s="43" t="s">
        <v>51</v>
      </c>
      <c r="C4" s="43" t="s">
        <v>43</v>
      </c>
      <c r="D4" s="43">
        <v>1100000</v>
      </c>
      <c r="E4" s="43">
        <v>929931</v>
      </c>
      <c r="F4" s="43">
        <v>400000</v>
      </c>
      <c r="G4" s="43">
        <v>12530430</v>
      </c>
      <c r="H4" s="43">
        <v>0</v>
      </c>
      <c r="I4" s="43">
        <v>1694338</v>
      </c>
      <c r="J4" s="43">
        <v>0</v>
      </c>
      <c r="K4" s="43">
        <f t="shared" si="0"/>
        <v>16654699</v>
      </c>
      <c r="L4" s="43">
        <f t="shared" si="1"/>
        <v>1185397.3333333333</v>
      </c>
      <c r="M4" s="43">
        <f t="shared" si="2"/>
        <v>2324827.5</v>
      </c>
    </row>
    <row r="5" spans="1:13">
      <c r="A5" s="43" t="s">
        <v>52</v>
      </c>
      <c r="B5" s="43" t="s">
        <v>53</v>
      </c>
      <c r="C5" s="43" t="s">
        <v>43</v>
      </c>
      <c r="D5" s="43">
        <v>1100000</v>
      </c>
      <c r="E5" s="43">
        <v>1859862</v>
      </c>
      <c r="F5" s="43">
        <v>400000</v>
      </c>
      <c r="G5" s="43">
        <v>15388770</v>
      </c>
      <c r="H5" s="43">
        <v>0</v>
      </c>
      <c r="I5" s="43">
        <v>1810623</v>
      </c>
      <c r="J5" s="43">
        <v>0</v>
      </c>
      <c r="K5" s="43">
        <f t="shared" si="0"/>
        <v>20559255</v>
      </c>
      <c r="L5" s="43">
        <f t="shared" si="1"/>
        <v>1433282.75</v>
      </c>
      <c r="M5" s="43">
        <f t="shared" si="2"/>
        <v>2324827.5</v>
      </c>
    </row>
    <row r="6" spans="1:13">
      <c r="A6" s="43" t="s">
        <v>54</v>
      </c>
      <c r="B6" s="43" t="s">
        <v>55</v>
      </c>
      <c r="C6" s="43" t="s">
        <v>43</v>
      </c>
      <c r="D6" s="43">
        <v>1100000</v>
      </c>
      <c r="E6" s="43">
        <v>929931</v>
      </c>
      <c r="F6" s="43">
        <v>400000</v>
      </c>
      <c r="G6" s="43">
        <v>16383030</v>
      </c>
      <c r="H6" s="43">
        <v>0</v>
      </c>
      <c r="I6" s="43">
        <v>1822623</v>
      </c>
      <c r="J6" s="43">
        <v>0</v>
      </c>
      <c r="K6" s="43">
        <f t="shared" si="0"/>
        <v>20635584</v>
      </c>
      <c r="L6" s="43">
        <f t="shared" si="1"/>
        <v>1517137.75</v>
      </c>
      <c r="M6" s="43">
        <f t="shared" si="2"/>
        <v>2324827.5</v>
      </c>
    </row>
    <row r="7" spans="1:13">
      <c r="A7" s="43" t="s">
        <v>56</v>
      </c>
      <c r="B7" s="43" t="s">
        <v>57</v>
      </c>
      <c r="C7" s="43" t="s">
        <v>43</v>
      </c>
      <c r="D7" s="43">
        <v>1100000</v>
      </c>
      <c r="E7" s="43">
        <v>0</v>
      </c>
      <c r="F7" s="43">
        <v>400000</v>
      </c>
      <c r="G7" s="43">
        <v>17377200</v>
      </c>
      <c r="H7" s="43">
        <v>0</v>
      </c>
      <c r="I7" s="43">
        <v>1791481</v>
      </c>
      <c r="J7" s="43">
        <v>95071</v>
      </c>
      <c r="K7" s="43">
        <f t="shared" si="0"/>
        <v>20763752</v>
      </c>
      <c r="L7" s="43">
        <f t="shared" si="1"/>
        <v>1605312.6666666667</v>
      </c>
      <c r="M7" s="43">
        <f t="shared" si="2"/>
        <v>2324827.5</v>
      </c>
    </row>
    <row r="8" spans="1:13">
      <c r="A8" s="43" t="s">
        <v>58</v>
      </c>
      <c r="B8" s="43" t="s">
        <v>59</v>
      </c>
      <c r="C8" s="43" t="s">
        <v>43</v>
      </c>
      <c r="D8" s="43">
        <v>1100000</v>
      </c>
      <c r="E8" s="43">
        <v>3719724</v>
      </c>
      <c r="F8" s="43">
        <v>400000</v>
      </c>
      <c r="G8" s="43">
        <v>13897500</v>
      </c>
      <c r="H8" s="43">
        <v>0</v>
      </c>
      <c r="I8" s="43">
        <v>1729100</v>
      </c>
      <c r="J8" s="43">
        <v>0</v>
      </c>
      <c r="K8" s="43">
        <f t="shared" si="0"/>
        <v>20846324</v>
      </c>
      <c r="L8" s="43">
        <f t="shared" si="1"/>
        <v>1302216.6666666667</v>
      </c>
      <c r="M8" s="43">
        <f t="shared" si="2"/>
        <v>2324827.5</v>
      </c>
    </row>
    <row r="9" spans="1:13">
      <c r="A9" s="43" t="s">
        <v>60</v>
      </c>
      <c r="B9" s="43" t="s">
        <v>61</v>
      </c>
      <c r="C9" s="43" t="s">
        <v>43</v>
      </c>
      <c r="D9" s="43">
        <v>1100000</v>
      </c>
      <c r="E9" s="43">
        <v>929931</v>
      </c>
      <c r="F9" s="43">
        <v>400000</v>
      </c>
      <c r="G9" s="43">
        <v>10914840</v>
      </c>
      <c r="H9" s="43">
        <v>0</v>
      </c>
      <c r="I9" s="43">
        <v>1627196</v>
      </c>
      <c r="J9" s="43">
        <v>0</v>
      </c>
      <c r="K9" s="43">
        <f t="shared" si="0"/>
        <v>14971967</v>
      </c>
      <c r="L9" s="43">
        <f t="shared" si="1"/>
        <v>1045169.6666666666</v>
      </c>
      <c r="M9" s="43">
        <f t="shared" si="2"/>
        <v>2324827.5</v>
      </c>
    </row>
    <row r="10" spans="1:13">
      <c r="A10" s="43" t="s">
        <v>62</v>
      </c>
      <c r="B10" s="43" t="s">
        <v>63</v>
      </c>
      <c r="C10" s="43" t="s">
        <v>43</v>
      </c>
      <c r="D10" s="43">
        <v>1100000</v>
      </c>
      <c r="E10" s="43">
        <v>0</v>
      </c>
      <c r="F10" s="43">
        <v>400000</v>
      </c>
      <c r="G10" s="43">
        <v>11909070</v>
      </c>
      <c r="H10" s="43">
        <v>0</v>
      </c>
      <c r="I10" s="43">
        <v>1667958</v>
      </c>
      <c r="J10" s="43">
        <v>0</v>
      </c>
      <c r="K10" s="43">
        <f t="shared" si="0"/>
        <v>15077028</v>
      </c>
      <c r="L10" s="43">
        <f t="shared" si="1"/>
        <v>1131419</v>
      </c>
      <c r="M10" s="43">
        <f t="shared" si="2"/>
        <v>2324827.5</v>
      </c>
    </row>
    <row r="11" spans="1:13">
      <c r="A11" s="43" t="s">
        <v>64</v>
      </c>
      <c r="B11" s="43" t="s">
        <v>65</v>
      </c>
      <c r="C11" s="43" t="s">
        <v>43</v>
      </c>
      <c r="D11" s="43">
        <v>1100000</v>
      </c>
      <c r="E11" s="43">
        <v>1859862</v>
      </c>
      <c r="F11" s="43">
        <v>400000</v>
      </c>
      <c r="G11" s="43">
        <v>11909070</v>
      </c>
      <c r="H11" s="43">
        <v>0</v>
      </c>
      <c r="I11" s="43">
        <v>1688338</v>
      </c>
      <c r="J11" s="43">
        <v>0</v>
      </c>
      <c r="K11" s="43">
        <f t="shared" si="0"/>
        <v>16957270</v>
      </c>
      <c r="L11" s="43">
        <f t="shared" si="1"/>
        <v>1133117.3333333333</v>
      </c>
      <c r="M11" s="43">
        <f t="shared" si="2"/>
        <v>2324827.5</v>
      </c>
    </row>
    <row r="12" spans="1:13">
      <c r="A12" s="43" t="s">
        <v>66</v>
      </c>
      <c r="B12" s="43" t="s">
        <v>67</v>
      </c>
      <c r="C12" s="43" t="s">
        <v>43</v>
      </c>
      <c r="D12" s="43">
        <v>1100000</v>
      </c>
      <c r="E12" s="43">
        <v>3719724</v>
      </c>
      <c r="F12" s="43">
        <v>400000</v>
      </c>
      <c r="G12" s="43">
        <v>13897500</v>
      </c>
      <c r="H12" s="43">
        <v>0</v>
      </c>
      <c r="I12" s="43">
        <v>1735100</v>
      </c>
      <c r="J12" s="43">
        <v>0</v>
      </c>
      <c r="K12" s="43">
        <f t="shared" si="0"/>
        <v>20852324</v>
      </c>
      <c r="L12" s="43">
        <f t="shared" si="1"/>
        <v>1302716.6666666667</v>
      </c>
      <c r="M12" s="43">
        <f t="shared" si="2"/>
        <v>2324827.5</v>
      </c>
    </row>
    <row r="13" spans="1:13">
      <c r="A13" s="43" t="s">
        <v>68</v>
      </c>
      <c r="B13" s="43" t="s">
        <v>69</v>
      </c>
      <c r="C13" s="43" t="s">
        <v>43</v>
      </c>
      <c r="D13" s="43">
        <v>1100000</v>
      </c>
      <c r="E13" s="43">
        <v>0</v>
      </c>
      <c r="F13" s="43">
        <v>400000</v>
      </c>
      <c r="G13" s="43">
        <v>13151880</v>
      </c>
      <c r="H13" s="43">
        <v>0</v>
      </c>
      <c r="I13" s="43">
        <v>1729100</v>
      </c>
      <c r="J13" s="43">
        <v>0</v>
      </c>
      <c r="K13" s="43">
        <f t="shared" si="0"/>
        <v>16380980</v>
      </c>
      <c r="L13" s="43">
        <f t="shared" si="1"/>
        <v>1240081.6666666667</v>
      </c>
      <c r="M13" s="43">
        <f t="shared" si="2"/>
        <v>2324827.5</v>
      </c>
    </row>
    <row r="14" spans="1:13">
      <c r="A14" s="43" t="s">
        <v>70</v>
      </c>
      <c r="B14" s="43" t="s">
        <v>71</v>
      </c>
      <c r="C14" s="43" t="s">
        <v>43</v>
      </c>
      <c r="D14" s="43">
        <v>1100000</v>
      </c>
      <c r="E14" s="43">
        <v>1859862</v>
      </c>
      <c r="F14" s="43">
        <v>400000</v>
      </c>
      <c r="G14" s="43">
        <v>10914840</v>
      </c>
      <c r="H14" s="43">
        <v>0</v>
      </c>
      <c r="I14" s="43">
        <v>1627196</v>
      </c>
      <c r="J14" s="43">
        <v>0</v>
      </c>
      <c r="K14" s="43">
        <f t="shared" si="0"/>
        <v>15901898</v>
      </c>
      <c r="L14" s="43">
        <f t="shared" si="1"/>
        <v>1045169.6666666666</v>
      </c>
      <c r="M14" s="43">
        <f t="shared" si="2"/>
        <v>2324827.5</v>
      </c>
    </row>
    <row r="15" spans="1:13">
      <c r="A15" s="43" t="s">
        <v>72</v>
      </c>
      <c r="B15" s="43" t="s">
        <v>73</v>
      </c>
      <c r="C15" s="43" t="s">
        <v>43</v>
      </c>
      <c r="D15" s="43">
        <v>1100000</v>
      </c>
      <c r="E15" s="43">
        <v>1859862</v>
      </c>
      <c r="F15" s="43">
        <v>400000</v>
      </c>
      <c r="G15" s="43">
        <v>10417770</v>
      </c>
      <c r="H15" s="43">
        <v>0</v>
      </c>
      <c r="I15" s="43">
        <v>1627196</v>
      </c>
      <c r="J15" s="43">
        <v>0</v>
      </c>
      <c r="K15" s="43">
        <f t="shared" si="0"/>
        <v>15404828</v>
      </c>
      <c r="L15" s="43">
        <f t="shared" si="1"/>
        <v>1003747.1666666666</v>
      </c>
      <c r="M15" s="43">
        <f t="shared" si="2"/>
        <v>2324827.5</v>
      </c>
    </row>
    <row r="16" spans="1:13">
      <c r="A16" s="43" t="s">
        <v>74</v>
      </c>
      <c r="B16" s="43" t="s">
        <v>75</v>
      </c>
      <c r="C16" s="43" t="s">
        <v>43</v>
      </c>
      <c r="D16" s="43">
        <v>1100000</v>
      </c>
      <c r="E16" s="43">
        <v>2789793</v>
      </c>
      <c r="F16" s="43">
        <v>400000</v>
      </c>
      <c r="G16" s="43">
        <v>11909070</v>
      </c>
      <c r="H16" s="43">
        <v>0</v>
      </c>
      <c r="I16" s="43">
        <v>1688338</v>
      </c>
      <c r="J16" s="43">
        <v>0</v>
      </c>
      <c r="K16" s="43">
        <f t="shared" si="0"/>
        <v>17887201</v>
      </c>
      <c r="L16" s="43">
        <f t="shared" si="1"/>
        <v>1133117.3333333333</v>
      </c>
      <c r="M16" s="43">
        <f t="shared" si="2"/>
        <v>2324827.5</v>
      </c>
    </row>
    <row r="17" spans="1:13">
      <c r="A17" s="43" t="s">
        <v>76</v>
      </c>
      <c r="B17" s="43" t="s">
        <v>77</v>
      </c>
      <c r="C17" s="43" t="s">
        <v>43</v>
      </c>
      <c r="D17" s="43">
        <v>1100000</v>
      </c>
      <c r="E17" s="43">
        <v>3719724</v>
      </c>
      <c r="F17" s="43">
        <v>400000</v>
      </c>
      <c r="G17" s="43">
        <v>12530430</v>
      </c>
      <c r="H17" s="43">
        <v>0</v>
      </c>
      <c r="I17" s="43">
        <v>1708719</v>
      </c>
      <c r="J17" s="43">
        <v>0</v>
      </c>
      <c r="K17" s="43">
        <f t="shared" si="0"/>
        <v>19458873</v>
      </c>
      <c r="L17" s="43">
        <f t="shared" si="1"/>
        <v>1186595.75</v>
      </c>
      <c r="M17" s="43">
        <f t="shared" si="2"/>
        <v>2324827.5</v>
      </c>
    </row>
    <row r="18" spans="1:13">
      <c r="A18" s="43" t="s">
        <v>78</v>
      </c>
      <c r="B18" s="43" t="s">
        <v>79</v>
      </c>
      <c r="C18" s="43" t="s">
        <v>43</v>
      </c>
      <c r="D18" s="43">
        <v>1100000</v>
      </c>
      <c r="E18" s="43">
        <v>1859862</v>
      </c>
      <c r="F18" s="43">
        <v>400000</v>
      </c>
      <c r="G18" s="43">
        <v>11909070</v>
      </c>
      <c r="H18" s="43">
        <v>0</v>
      </c>
      <c r="I18" s="43">
        <v>1688338</v>
      </c>
      <c r="J18" s="43">
        <v>0</v>
      </c>
      <c r="K18" s="43">
        <f t="shared" si="0"/>
        <v>16957270</v>
      </c>
      <c r="L18" s="43">
        <f t="shared" si="1"/>
        <v>1133117.3333333333</v>
      </c>
      <c r="M18" s="43">
        <f t="shared" si="2"/>
        <v>2324827.5</v>
      </c>
    </row>
    <row r="19" spans="1:13">
      <c r="A19" s="43" t="s">
        <v>82</v>
      </c>
      <c r="B19" s="43" t="s">
        <v>83</v>
      </c>
      <c r="C19" s="43" t="s">
        <v>43</v>
      </c>
      <c r="D19" s="43">
        <v>1100000</v>
      </c>
      <c r="E19" s="43">
        <v>1859862</v>
      </c>
      <c r="F19" s="43">
        <v>400000</v>
      </c>
      <c r="G19" s="43">
        <v>11411970</v>
      </c>
      <c r="H19" s="43">
        <v>0</v>
      </c>
      <c r="I19" s="43">
        <v>1675618</v>
      </c>
      <c r="J19" s="43">
        <v>0</v>
      </c>
      <c r="K19" s="43">
        <f t="shared" si="0"/>
        <v>16447450</v>
      </c>
      <c r="L19" s="43">
        <f t="shared" si="1"/>
        <v>1090632.3333333333</v>
      </c>
      <c r="M19" s="43">
        <f t="shared" si="2"/>
        <v>2324827.5</v>
      </c>
    </row>
    <row r="20" spans="1:13">
      <c r="A20" s="43" t="s">
        <v>84</v>
      </c>
      <c r="B20" s="43" t="s">
        <v>85</v>
      </c>
      <c r="C20" s="43" t="s">
        <v>43</v>
      </c>
      <c r="D20" s="43">
        <v>1100000</v>
      </c>
      <c r="E20" s="43">
        <v>929931</v>
      </c>
      <c r="F20" s="43">
        <v>400000</v>
      </c>
      <c r="G20" s="43">
        <v>11909070</v>
      </c>
      <c r="H20" s="43">
        <v>0</v>
      </c>
      <c r="I20" s="43">
        <v>1680678</v>
      </c>
      <c r="J20" s="43">
        <v>0</v>
      </c>
      <c r="K20" s="43">
        <f t="shared" si="0"/>
        <v>16019679</v>
      </c>
      <c r="L20" s="43">
        <f t="shared" si="1"/>
        <v>1132479</v>
      </c>
      <c r="M20" s="43">
        <f t="shared" si="2"/>
        <v>2324827.5</v>
      </c>
    </row>
    <row r="21" spans="1:13">
      <c r="A21" s="43" t="s">
        <v>86</v>
      </c>
      <c r="B21" s="43" t="s">
        <v>87</v>
      </c>
      <c r="C21" s="43" t="s">
        <v>43</v>
      </c>
      <c r="D21" s="43">
        <v>1100000</v>
      </c>
      <c r="E21" s="43">
        <v>2789793</v>
      </c>
      <c r="F21" s="43">
        <v>400000</v>
      </c>
      <c r="G21" s="43">
        <v>11909070</v>
      </c>
      <c r="H21" s="43">
        <v>497100</v>
      </c>
      <c r="I21" s="43">
        <v>1667958</v>
      </c>
      <c r="J21" s="43">
        <v>0</v>
      </c>
      <c r="K21" s="43">
        <f t="shared" si="0"/>
        <v>18363921</v>
      </c>
      <c r="L21" s="43">
        <f t="shared" si="1"/>
        <v>1172844</v>
      </c>
      <c r="M21" s="43">
        <f t="shared" si="2"/>
        <v>2324827.5</v>
      </c>
    </row>
    <row r="22" spans="1:13">
      <c r="A22" s="43" t="s">
        <v>88</v>
      </c>
      <c r="B22" s="43" t="s">
        <v>89</v>
      </c>
      <c r="C22" s="43" t="s">
        <v>43</v>
      </c>
      <c r="D22" s="43">
        <v>1100000</v>
      </c>
      <c r="E22" s="43">
        <v>1859862</v>
      </c>
      <c r="F22" s="43">
        <v>400000</v>
      </c>
      <c r="G22" s="43">
        <v>11909070</v>
      </c>
      <c r="H22" s="43">
        <v>0</v>
      </c>
      <c r="I22" s="43">
        <v>1675618</v>
      </c>
      <c r="J22" s="43">
        <v>0</v>
      </c>
      <c r="K22" s="43">
        <f t="shared" si="0"/>
        <v>16944550</v>
      </c>
      <c r="L22" s="43">
        <f t="shared" si="1"/>
        <v>1132057.3333333333</v>
      </c>
      <c r="M22" s="43">
        <f t="shared" si="2"/>
        <v>2324827.5</v>
      </c>
    </row>
    <row r="23" spans="1:13">
      <c r="A23" s="43" t="s">
        <v>90</v>
      </c>
      <c r="B23" s="43" t="s">
        <v>91</v>
      </c>
      <c r="C23" s="43" t="s">
        <v>43</v>
      </c>
      <c r="D23" s="43">
        <v>1100000</v>
      </c>
      <c r="E23" s="43">
        <v>1859862</v>
      </c>
      <c r="F23" s="43">
        <v>400000</v>
      </c>
      <c r="G23" s="43">
        <v>17377200</v>
      </c>
      <c r="H23" s="43">
        <v>0</v>
      </c>
      <c r="I23" s="43">
        <v>1749481</v>
      </c>
      <c r="J23" s="43">
        <v>0</v>
      </c>
      <c r="K23" s="43">
        <f t="shared" si="0"/>
        <v>22486543</v>
      </c>
      <c r="L23" s="43">
        <f t="shared" si="1"/>
        <v>1593890.0833333333</v>
      </c>
      <c r="M23" s="43">
        <f t="shared" si="2"/>
        <v>2324827.5</v>
      </c>
    </row>
    <row r="24" spans="1:13">
      <c r="A24" s="43" t="s">
        <v>92</v>
      </c>
      <c r="B24" s="43" t="s">
        <v>93</v>
      </c>
      <c r="C24" s="43" t="s">
        <v>43</v>
      </c>
      <c r="D24" s="43">
        <v>1100000</v>
      </c>
      <c r="E24" s="43">
        <v>1859862</v>
      </c>
      <c r="F24" s="43">
        <v>400000</v>
      </c>
      <c r="G24" s="43">
        <v>13897500</v>
      </c>
      <c r="H24" s="43">
        <v>0</v>
      </c>
      <c r="I24" s="43">
        <v>1749481</v>
      </c>
      <c r="J24" s="43">
        <v>0</v>
      </c>
      <c r="K24" s="43">
        <f t="shared" si="0"/>
        <v>19006843</v>
      </c>
      <c r="L24" s="43">
        <f t="shared" si="1"/>
        <v>1303915.0833333333</v>
      </c>
      <c r="M24" s="43">
        <f t="shared" si="2"/>
        <v>2324827.5</v>
      </c>
    </row>
    <row r="25" spans="1:13">
      <c r="A25" s="43" t="s">
        <v>94</v>
      </c>
      <c r="B25" s="43" t="s">
        <v>95</v>
      </c>
      <c r="C25" s="43" t="s">
        <v>43</v>
      </c>
      <c r="D25" s="43">
        <v>1100000</v>
      </c>
      <c r="E25" s="43">
        <v>929931</v>
      </c>
      <c r="F25" s="43">
        <v>400000</v>
      </c>
      <c r="G25" s="43">
        <v>11411970</v>
      </c>
      <c r="H25" s="43">
        <v>0</v>
      </c>
      <c r="I25" s="43">
        <v>1667958</v>
      </c>
      <c r="J25" s="43">
        <v>0</v>
      </c>
      <c r="K25" s="43">
        <f t="shared" si="0"/>
        <v>15509859</v>
      </c>
      <c r="L25" s="43">
        <f t="shared" si="1"/>
        <v>1089994</v>
      </c>
      <c r="M25" s="43">
        <f t="shared" si="2"/>
        <v>2324827.5</v>
      </c>
    </row>
    <row r="26" spans="1:13">
      <c r="A26" s="43" t="s">
        <v>48</v>
      </c>
      <c r="B26" s="43" t="s">
        <v>49</v>
      </c>
      <c r="C26" s="43" t="s">
        <v>43</v>
      </c>
      <c r="D26" s="43">
        <v>1100000</v>
      </c>
      <c r="E26" s="43">
        <v>2789793</v>
      </c>
      <c r="F26" s="43">
        <v>400000</v>
      </c>
      <c r="G26" s="43">
        <v>12530430</v>
      </c>
      <c r="H26" s="43">
        <v>0</v>
      </c>
      <c r="I26" s="43">
        <v>1694338</v>
      </c>
      <c r="J26" s="43">
        <v>0</v>
      </c>
      <c r="K26" s="43">
        <f t="shared" si="0"/>
        <v>18514561</v>
      </c>
      <c r="L26" s="43">
        <f t="shared" si="1"/>
        <v>1185397.3333333333</v>
      </c>
      <c r="M26" s="43">
        <f t="shared" si="2"/>
        <v>2324827.5</v>
      </c>
    </row>
    <row r="27" spans="1:13">
      <c r="A27" s="43" t="s">
        <v>80</v>
      </c>
      <c r="B27" s="43" t="s">
        <v>81</v>
      </c>
      <c r="C27" s="43" t="s">
        <v>43</v>
      </c>
      <c r="D27" s="43">
        <v>1100000</v>
      </c>
      <c r="E27" s="43">
        <v>1859862</v>
      </c>
      <c r="F27" s="43">
        <v>400000</v>
      </c>
      <c r="G27" s="43">
        <v>12530430</v>
      </c>
      <c r="H27" s="43">
        <v>0</v>
      </c>
      <c r="I27" s="43">
        <v>1708719</v>
      </c>
      <c r="J27" s="43">
        <v>0</v>
      </c>
      <c r="K27" s="43">
        <f t="shared" si="0"/>
        <v>17599011</v>
      </c>
      <c r="L27" s="43">
        <f t="shared" si="1"/>
        <v>1186595.75</v>
      </c>
      <c r="M27" s="43">
        <f t="shared" si="2"/>
        <v>2324827.5</v>
      </c>
    </row>
    <row r="28" spans="1:13" s="42" customFormat="1" ht="24">
      <c r="D28" s="42">
        <f t="shared" ref="D28:J28" si="3">SUM(D2:D27)</f>
        <v>28600000</v>
      </c>
      <c r="E28" s="42">
        <f t="shared" si="3"/>
        <v>42776826</v>
      </c>
      <c r="F28" s="42">
        <f t="shared" si="3"/>
        <v>10400000</v>
      </c>
      <c r="G28" s="42">
        <f t="shared" si="3"/>
        <v>335236650</v>
      </c>
      <c r="H28" s="42">
        <f t="shared" si="3"/>
        <v>497100</v>
      </c>
      <c r="I28" s="42">
        <f t="shared" si="3"/>
        <v>44302551</v>
      </c>
      <c r="J28" s="42">
        <f t="shared" si="3"/>
        <v>95071</v>
      </c>
      <c r="K28" s="42">
        <f>SUM(K2:K27)</f>
        <v>461908198</v>
      </c>
      <c r="L28" s="42">
        <f t="shared" ref="L28" si="4">SUM(L2:L27)</f>
        <v>31677614.333333325</v>
      </c>
      <c r="M28" s="42">
        <f>SUM(M2:M27)</f>
        <v>60445515</v>
      </c>
    </row>
  </sheetData>
  <sortState ref="A2:AL58">
    <sortCondition ref="C2:C5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rightToLeft="1" tabSelected="1" view="pageBreakPreview" zoomScaleNormal="100" zoomScaleSheetLayoutView="100" workbookViewId="0">
      <selection activeCell="F2" sqref="F2"/>
    </sheetView>
  </sheetViews>
  <sheetFormatPr defaultRowHeight="24.75"/>
  <cols>
    <col min="1" max="1" width="5.5703125" style="5" customWidth="1"/>
    <col min="2" max="2" width="10" style="5" customWidth="1"/>
    <col min="3" max="3" width="16.140625" style="5" customWidth="1"/>
    <col min="4" max="4" width="16.5703125" style="5" customWidth="1"/>
    <col min="5" max="5" width="21" style="5" customWidth="1"/>
    <col min="6" max="6" width="18.7109375" style="5" customWidth="1"/>
    <col min="7" max="7" width="19.5703125" style="5" hidden="1" customWidth="1"/>
    <col min="8" max="8" width="19.28515625" style="5" customWidth="1"/>
    <col min="9" max="9" width="27.7109375" style="5" customWidth="1"/>
    <col min="10" max="10" width="30.5703125" style="5" customWidth="1"/>
    <col min="11" max="11" width="5.5703125" style="5" customWidth="1"/>
    <col min="12" max="12" width="9.140625" style="5"/>
    <col min="13" max="13" width="21.42578125" style="4" bestFit="1" customWidth="1"/>
    <col min="14" max="14" width="20.42578125" style="6" bestFit="1" customWidth="1"/>
    <col min="15" max="15" width="9.140625" style="4"/>
    <col min="16" max="16384" width="9.140625" style="5"/>
  </cols>
  <sheetData>
    <row r="1" spans="1:16" ht="41.25" customHeight="1">
      <c r="A1" s="4"/>
      <c r="B1" s="45" t="s">
        <v>118</v>
      </c>
      <c r="C1" s="45"/>
      <c r="D1" s="45"/>
      <c r="E1" s="45"/>
      <c r="F1" s="45"/>
      <c r="G1" s="45"/>
      <c r="H1" s="45"/>
      <c r="I1" s="45"/>
      <c r="J1" s="45"/>
      <c r="K1" s="4"/>
    </row>
    <row r="2" spans="1:16">
      <c r="A2" s="4"/>
      <c r="B2" s="7"/>
      <c r="C2" s="7"/>
      <c r="D2" s="7"/>
      <c r="E2" s="7"/>
      <c r="F2" s="7"/>
      <c r="G2" s="7"/>
      <c r="H2" s="7"/>
      <c r="I2" s="7"/>
      <c r="J2" s="7"/>
      <c r="K2" s="4"/>
    </row>
    <row r="3" spans="1:16">
      <c r="A3" s="4"/>
      <c r="B3" s="8"/>
      <c r="C3" s="8"/>
      <c r="D3" s="8"/>
      <c r="E3" s="9"/>
      <c r="F3" s="9"/>
      <c r="G3" s="9"/>
      <c r="H3" s="9"/>
      <c r="I3" s="9"/>
      <c r="J3" s="9"/>
      <c r="K3" s="4"/>
    </row>
    <row r="4" spans="1:16" ht="68.25" customHeight="1">
      <c r="A4" s="8"/>
      <c r="B4" s="10" t="s">
        <v>105</v>
      </c>
      <c r="C4" s="10" t="s">
        <v>106</v>
      </c>
      <c r="D4" s="10" t="s">
        <v>107</v>
      </c>
      <c r="E4" s="11" t="s">
        <v>108</v>
      </c>
      <c r="F4" s="12" t="s">
        <v>109</v>
      </c>
      <c r="G4" s="12" t="s">
        <v>110</v>
      </c>
      <c r="H4" s="12" t="s">
        <v>103</v>
      </c>
      <c r="I4" s="12" t="s">
        <v>111</v>
      </c>
      <c r="J4" s="11" t="s">
        <v>112</v>
      </c>
      <c r="K4" s="4"/>
      <c r="M4" s="5"/>
      <c r="N4" s="5"/>
    </row>
    <row r="5" spans="1:16" ht="68.25" customHeight="1">
      <c r="A5" s="8"/>
      <c r="B5" s="13">
        <v>1</v>
      </c>
      <c r="C5" s="13" t="s">
        <v>119</v>
      </c>
      <c r="D5" s="13">
        <v>26</v>
      </c>
      <c r="E5" s="14">
        <f>'مرداد دارخوین 96 '!AJ28</f>
        <v>541763155</v>
      </c>
      <c r="F5" s="15">
        <f>'مرداد دارخوین 96 '!AB28+'مرداد دارخوین 96 '!AC28</f>
        <v>114558358</v>
      </c>
      <c r="G5" s="15"/>
      <c r="H5" s="15">
        <f>'عیدی سنوات '!L28</f>
        <v>31677614.333333325</v>
      </c>
      <c r="I5" s="15">
        <f>'عیدی سنوات '!M28</f>
        <v>60445515</v>
      </c>
      <c r="J5" s="14">
        <f>SUM(E5:I5)</f>
        <v>748444642.33333337</v>
      </c>
      <c r="K5" s="4"/>
      <c r="M5" s="5"/>
      <c r="N5" s="5"/>
    </row>
    <row r="6" spans="1:16" ht="68.25" customHeight="1">
      <c r="A6" s="8"/>
      <c r="B6" s="16"/>
      <c r="C6" s="17"/>
      <c r="D6" s="18" t="s">
        <v>112</v>
      </c>
      <c r="E6" s="19">
        <f>SUM(E5:E5)</f>
        <v>541763155</v>
      </c>
      <c r="F6" s="19">
        <f>SUM(F5:F5)</f>
        <v>114558358</v>
      </c>
      <c r="G6" s="19">
        <f t="shared" ref="E6:J6" si="0">SUM(G5:G5)</f>
        <v>0</v>
      </c>
      <c r="H6" s="19">
        <f t="shared" si="0"/>
        <v>31677614.333333325</v>
      </c>
      <c r="I6" s="19">
        <f t="shared" si="0"/>
        <v>60445515</v>
      </c>
      <c r="J6" s="19">
        <f t="shared" si="0"/>
        <v>748444642.33333337</v>
      </c>
      <c r="K6" s="7"/>
    </row>
    <row r="7" spans="1:16" ht="68.25" customHeight="1">
      <c r="A7" s="4"/>
      <c r="B7" s="8"/>
      <c r="C7" s="20"/>
      <c r="D7" s="21"/>
      <c r="E7" s="21"/>
      <c r="F7" s="22"/>
      <c r="G7" s="21"/>
      <c r="H7" s="21"/>
      <c r="I7" s="23" t="s">
        <v>113</v>
      </c>
      <c r="J7" s="18">
        <f>J6</f>
        <v>748444642.33333337</v>
      </c>
      <c r="K7" s="7"/>
    </row>
    <row r="8" spans="1:16" ht="68.25" customHeight="1">
      <c r="A8" s="4"/>
      <c r="D8" s="24"/>
      <c r="E8" s="25"/>
      <c r="F8" s="26"/>
      <c r="G8" s="24"/>
      <c r="H8" s="25"/>
      <c r="I8" s="23" t="s">
        <v>114</v>
      </c>
      <c r="J8" s="18">
        <f>J7*9%</f>
        <v>67360017.810000002</v>
      </c>
      <c r="K8" s="7"/>
    </row>
    <row r="9" spans="1:16" ht="68.25" customHeight="1">
      <c r="A9" s="27"/>
      <c r="B9" s="28"/>
      <c r="C9" s="28"/>
      <c r="D9" s="29"/>
      <c r="E9" s="30"/>
      <c r="F9" s="21"/>
      <c r="G9" s="30"/>
      <c r="H9" s="30"/>
      <c r="I9" s="31" t="s">
        <v>112</v>
      </c>
      <c r="J9" s="19">
        <f>J7+J8</f>
        <v>815804660.14333344</v>
      </c>
      <c r="K9" s="32"/>
      <c r="P9" s="33"/>
    </row>
    <row r="10" spans="1:16">
      <c r="D10" s="34"/>
      <c r="E10" s="34"/>
      <c r="I10" s="35"/>
      <c r="J10" s="36"/>
      <c r="P10" s="33"/>
    </row>
    <row r="11" spans="1:16">
      <c r="B11" s="37"/>
      <c r="C11" s="37"/>
      <c r="D11" s="37"/>
      <c r="E11" s="37"/>
      <c r="F11" s="37"/>
      <c r="G11" s="37"/>
      <c r="H11" s="37"/>
      <c r="I11" s="37"/>
      <c r="J11" s="27"/>
      <c r="K11" s="27"/>
      <c r="P11" s="38"/>
    </row>
    <row r="12" spans="1:16">
      <c r="P12" s="33"/>
    </row>
    <row r="13" spans="1:16" ht="25.5" thickBot="1">
      <c r="P13" s="33"/>
    </row>
    <row r="14" spans="1:16" ht="133.5" customHeight="1" thickBot="1">
      <c r="A14" s="39"/>
      <c r="B14" s="48" t="s">
        <v>115</v>
      </c>
      <c r="C14" s="49"/>
      <c r="D14" s="50"/>
      <c r="E14" s="48" t="s">
        <v>116</v>
      </c>
      <c r="F14" s="49"/>
      <c r="G14" s="49"/>
      <c r="H14" s="50"/>
      <c r="I14" s="46" t="s">
        <v>117</v>
      </c>
      <c r="J14" s="47"/>
      <c r="K14" s="40"/>
    </row>
  </sheetData>
  <mergeCells count="4">
    <mergeCell ref="B1:J1"/>
    <mergeCell ref="I14:J14"/>
    <mergeCell ref="B14:D14"/>
    <mergeCell ref="E14:H14"/>
  </mergeCells>
  <printOptions horizontalCentered="1" verticalCentered="1"/>
  <pageMargins left="0.11811023622047245" right="0.11811023622047245" top="1.1417322834645669" bottom="0.74803149606299213" header="0.31496062992125984" footer="0.31496062992125984"/>
  <pageSetup paperSize="9" scale="64" orientation="landscape" r:id="rId1"/>
  <colBreaks count="1" manualBreakCount="1">
    <brk id="11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مرداد دارخوین 96 </vt:lpstr>
      <vt:lpstr>عیدی سنوات </vt:lpstr>
      <vt:lpstr>جدول </vt:lpstr>
      <vt:lpstr>'جدول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Tazari</dc:creator>
  <cp:lastModifiedBy>Hasan Tazari</cp:lastModifiedBy>
  <cp:lastPrinted>2017-09-16T10:52:58Z</cp:lastPrinted>
  <dcterms:created xsi:type="dcterms:W3CDTF">2017-08-21T07:50:50Z</dcterms:created>
  <dcterms:modified xsi:type="dcterms:W3CDTF">2017-09-16T10:55:46Z</dcterms:modified>
</cp:coreProperties>
</file>