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7635" windowHeight="6720" activeTab="1"/>
  </bookViews>
  <sheets>
    <sheet name="شهریورماه" sheetId="1" r:id="rId1"/>
    <sheet name="مهر ماه" sheetId="2" r:id="rId2"/>
  </sheets>
  <calcPr calcId="144525"/>
</workbook>
</file>

<file path=xl/calcChain.xml><?xml version="1.0" encoding="utf-8"?>
<calcChain xmlns="http://schemas.openxmlformats.org/spreadsheetml/2006/main">
  <c r="G102" i="2" l="1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</calcChain>
</file>

<file path=xl/sharedStrings.xml><?xml version="1.0" encoding="utf-8"?>
<sst xmlns="http://schemas.openxmlformats.org/spreadsheetml/2006/main" count="510" uniqueCount="264">
  <si>
    <t>رديف</t>
  </si>
  <si>
    <t>شماره كارمندي</t>
  </si>
  <si>
    <t>نام</t>
  </si>
  <si>
    <t>نام خانوادگي</t>
  </si>
  <si>
    <t>شماره ملي</t>
  </si>
  <si>
    <t>محل خدمت</t>
  </si>
  <si>
    <t>شهریور</t>
  </si>
  <si>
    <t>يداله</t>
  </si>
  <si>
    <t>ابوعلي نژاد</t>
  </si>
  <si>
    <t>تپنا</t>
  </si>
  <si>
    <t>مسعود</t>
  </si>
  <si>
    <t>احمدپور</t>
  </si>
  <si>
    <t>3501438117</t>
  </si>
  <si>
    <t>صادق</t>
  </si>
  <si>
    <t>احمدي حبيب آباد</t>
  </si>
  <si>
    <t>مجتبي</t>
  </si>
  <si>
    <t>اعتمادي</t>
  </si>
  <si>
    <t>داريوش</t>
  </si>
  <si>
    <t>اميربندي</t>
  </si>
  <si>
    <t>كورش</t>
  </si>
  <si>
    <t>اميني</t>
  </si>
  <si>
    <t>حسين</t>
  </si>
  <si>
    <t>اندرياري</t>
  </si>
  <si>
    <t>3530178314</t>
  </si>
  <si>
    <t>بهبود</t>
  </si>
  <si>
    <t>ايازي</t>
  </si>
  <si>
    <t>اکبر</t>
  </si>
  <si>
    <t>آجامي</t>
  </si>
  <si>
    <t>0084693614</t>
  </si>
  <si>
    <t>عبدالناصر</t>
  </si>
  <si>
    <t>بچاچري نژاد</t>
  </si>
  <si>
    <t>احسان</t>
  </si>
  <si>
    <t>بختياري فرد</t>
  </si>
  <si>
    <t>محمد</t>
  </si>
  <si>
    <t>براشکه</t>
  </si>
  <si>
    <t>غلامرضا</t>
  </si>
  <si>
    <t>برخ</t>
  </si>
  <si>
    <t>دانيال</t>
  </si>
  <si>
    <t>برزگر</t>
  </si>
  <si>
    <t>يوسف</t>
  </si>
  <si>
    <t>برکاتي</t>
  </si>
  <si>
    <t>3329893982</t>
  </si>
  <si>
    <t>برگهي</t>
  </si>
  <si>
    <t>فريدون</t>
  </si>
  <si>
    <t>بناءزاده</t>
  </si>
  <si>
    <t>3500865275</t>
  </si>
  <si>
    <t>وحيد</t>
  </si>
  <si>
    <t>پاکروان</t>
  </si>
  <si>
    <t>3521263614</t>
  </si>
  <si>
    <t>پديسار</t>
  </si>
  <si>
    <t>3539938631</t>
  </si>
  <si>
    <t>عباس</t>
  </si>
  <si>
    <t>پرتوي سنگي</t>
  </si>
  <si>
    <t>3501146701</t>
  </si>
  <si>
    <t>عارف</t>
  </si>
  <si>
    <t>پورسوسن</t>
  </si>
  <si>
    <t>بهنام</t>
  </si>
  <si>
    <t>تنگستاني</t>
  </si>
  <si>
    <t>3510093720</t>
  </si>
  <si>
    <t>رضا</t>
  </si>
  <si>
    <t>ثابت</t>
  </si>
  <si>
    <t>ابوالفضل</t>
  </si>
  <si>
    <t>جمالي</t>
  </si>
  <si>
    <t>هوشنگ</t>
  </si>
  <si>
    <t>جوکار</t>
  </si>
  <si>
    <t>2371103081</t>
  </si>
  <si>
    <t>عبدالرسول</t>
  </si>
  <si>
    <t>حاجياني</t>
  </si>
  <si>
    <t>سلمان</t>
  </si>
  <si>
    <t>حسين زاده</t>
  </si>
  <si>
    <t>2594585211</t>
  </si>
  <si>
    <t>حامد</t>
  </si>
  <si>
    <t>حسيني فانيد</t>
  </si>
  <si>
    <t>1360398333</t>
  </si>
  <si>
    <t>موسي</t>
  </si>
  <si>
    <t>خدري</t>
  </si>
  <si>
    <t>3501569513</t>
  </si>
  <si>
    <t>فرشاد</t>
  </si>
  <si>
    <t>2297877676</t>
  </si>
  <si>
    <t>خسروي</t>
  </si>
  <si>
    <t>خليفه</t>
  </si>
  <si>
    <t>3500396380</t>
  </si>
  <si>
    <t>احمد</t>
  </si>
  <si>
    <t>فيروزه</t>
  </si>
  <si>
    <t>خليفه نژاد برازجاني</t>
  </si>
  <si>
    <t>3510080297</t>
  </si>
  <si>
    <t>خضر</t>
  </si>
  <si>
    <t>خورموجي</t>
  </si>
  <si>
    <t>محمدرضا</t>
  </si>
  <si>
    <t>خوش دل سنگي</t>
  </si>
  <si>
    <t>دردي</t>
  </si>
  <si>
    <t>0083106911</t>
  </si>
  <si>
    <t>اكرم</t>
  </si>
  <si>
    <t>درويشي</t>
  </si>
  <si>
    <t>3521218325</t>
  </si>
  <si>
    <t>سعيد</t>
  </si>
  <si>
    <t>دشتي</t>
  </si>
  <si>
    <t>1817108141</t>
  </si>
  <si>
    <t>شاپور</t>
  </si>
  <si>
    <t>دشتيان</t>
  </si>
  <si>
    <t>حميد رضا</t>
  </si>
  <si>
    <t>راجي</t>
  </si>
  <si>
    <t>1209684004</t>
  </si>
  <si>
    <t>ربيعي</t>
  </si>
  <si>
    <t>مهرداد</t>
  </si>
  <si>
    <t>رحيمي</t>
  </si>
  <si>
    <t>رستمي</t>
  </si>
  <si>
    <t>2372259881</t>
  </si>
  <si>
    <t>عليرضا</t>
  </si>
  <si>
    <t>رضائي بوشهري</t>
  </si>
  <si>
    <t>سجاد</t>
  </si>
  <si>
    <t>رضائيان</t>
  </si>
  <si>
    <t>بديع الزمان</t>
  </si>
  <si>
    <t>رفيعي</t>
  </si>
  <si>
    <t>محمدباقر</t>
  </si>
  <si>
    <t>رنجبر</t>
  </si>
  <si>
    <t>2550020480</t>
  </si>
  <si>
    <t>امين</t>
  </si>
  <si>
    <t>رودحله پور</t>
  </si>
  <si>
    <t>3521265765</t>
  </si>
  <si>
    <t>علي</t>
  </si>
  <si>
    <t>زنده بودي</t>
  </si>
  <si>
    <t>3550062834</t>
  </si>
  <si>
    <t>سماواتي</t>
  </si>
  <si>
    <t>اميد</t>
  </si>
  <si>
    <t>شاهسوندحسيني</t>
  </si>
  <si>
    <t>سيدرضا</t>
  </si>
  <si>
    <t>شجاع الدين</t>
  </si>
  <si>
    <t>3510079353</t>
  </si>
  <si>
    <t>شعبانيان</t>
  </si>
  <si>
    <t>3934560369</t>
  </si>
  <si>
    <t>شفيعي</t>
  </si>
  <si>
    <t>3520940388</t>
  </si>
  <si>
    <t>محمد امين</t>
  </si>
  <si>
    <t>صمصامي</t>
  </si>
  <si>
    <t>امير</t>
  </si>
  <si>
    <t>عالي پور</t>
  </si>
  <si>
    <t>مهدي</t>
  </si>
  <si>
    <t>عالي زاده</t>
  </si>
  <si>
    <t>محسن</t>
  </si>
  <si>
    <t>عباس پور بحراني</t>
  </si>
  <si>
    <t>عادل</t>
  </si>
  <si>
    <t>عبدالشاهي</t>
  </si>
  <si>
    <t>سيدمهدي</t>
  </si>
  <si>
    <t>عسكري</t>
  </si>
  <si>
    <t>5329940591</t>
  </si>
  <si>
    <t>علوي راد</t>
  </si>
  <si>
    <t>ايوب</t>
  </si>
  <si>
    <t>غلامي</t>
  </si>
  <si>
    <t>نعيم</t>
  </si>
  <si>
    <t>غنچه</t>
  </si>
  <si>
    <t>1990199356</t>
  </si>
  <si>
    <t>فاتحي فر</t>
  </si>
  <si>
    <t>1990172784</t>
  </si>
  <si>
    <t>زهرا</t>
  </si>
  <si>
    <t>فاضلي پور</t>
  </si>
  <si>
    <t>4251024281</t>
  </si>
  <si>
    <t>فرهادي</t>
  </si>
  <si>
    <t>عبداله</t>
  </si>
  <si>
    <t>فولادي هليله</t>
  </si>
  <si>
    <t>3500928498</t>
  </si>
  <si>
    <t>قادري</t>
  </si>
  <si>
    <t>پشوتن</t>
  </si>
  <si>
    <t>قائدي</t>
  </si>
  <si>
    <t>2391659326</t>
  </si>
  <si>
    <t>محمد علي</t>
  </si>
  <si>
    <t>قناعت زاده</t>
  </si>
  <si>
    <t>نصراله</t>
  </si>
  <si>
    <t>کرم پور</t>
  </si>
  <si>
    <t>محمد هادي</t>
  </si>
  <si>
    <t>كارآمد</t>
  </si>
  <si>
    <t>هادي</t>
  </si>
  <si>
    <t>كسرايي</t>
  </si>
  <si>
    <t>3510097084</t>
  </si>
  <si>
    <t>آرش</t>
  </si>
  <si>
    <t>كشاورزي</t>
  </si>
  <si>
    <t>مرتضي</t>
  </si>
  <si>
    <t>كهن</t>
  </si>
  <si>
    <t>جواد</t>
  </si>
  <si>
    <t>گودرزي</t>
  </si>
  <si>
    <t>2392167461</t>
  </si>
  <si>
    <t>ماهيني</t>
  </si>
  <si>
    <t>محسني بناري</t>
  </si>
  <si>
    <t>حسن</t>
  </si>
  <si>
    <t>محقق نژاد</t>
  </si>
  <si>
    <t>روزبه</t>
  </si>
  <si>
    <t>محمدي</t>
  </si>
  <si>
    <t>بهروز</t>
  </si>
  <si>
    <t>مرادي</t>
  </si>
  <si>
    <t>مسافر</t>
  </si>
  <si>
    <t>مشتاقي</t>
  </si>
  <si>
    <t>مجيد</t>
  </si>
  <si>
    <t>ملک زاده</t>
  </si>
  <si>
    <t>5329910501</t>
  </si>
  <si>
    <t>اكبر</t>
  </si>
  <si>
    <t>ملكي</t>
  </si>
  <si>
    <t>سيدعلي</t>
  </si>
  <si>
    <t>موسوي</t>
  </si>
  <si>
    <t>3501023375</t>
  </si>
  <si>
    <t>سيد حميد</t>
  </si>
  <si>
    <t>موسوي اعظم</t>
  </si>
  <si>
    <t>4231704872</t>
  </si>
  <si>
    <t>داود</t>
  </si>
  <si>
    <t>موسوي جهان آباد</t>
  </si>
  <si>
    <t>4231996067</t>
  </si>
  <si>
    <t>سيد جمال الدين</t>
  </si>
  <si>
    <t>موسوي نژاد</t>
  </si>
  <si>
    <t>جاويد</t>
  </si>
  <si>
    <t>ميرشکاري</t>
  </si>
  <si>
    <t>3550060432</t>
  </si>
  <si>
    <t>نجمه</t>
  </si>
  <si>
    <t>ناظمي</t>
  </si>
  <si>
    <t>شهرام</t>
  </si>
  <si>
    <t>نجارخورسند لنگرودي</t>
  </si>
  <si>
    <t>2649208643</t>
  </si>
  <si>
    <t>سالار</t>
  </si>
  <si>
    <t>نيکنام</t>
  </si>
  <si>
    <t>يادگاري</t>
  </si>
  <si>
    <t>بهاره</t>
  </si>
  <si>
    <t>ياسي</t>
  </si>
  <si>
    <t>3501569432</t>
  </si>
  <si>
    <t>فرخ</t>
  </si>
  <si>
    <t>يگانه</t>
  </si>
  <si>
    <t>ستار</t>
  </si>
  <si>
    <t>محمودی</t>
  </si>
  <si>
    <t>مهران</t>
  </si>
  <si>
    <t>سلیمانی</t>
  </si>
  <si>
    <t>جمع کل</t>
  </si>
  <si>
    <t>مهر</t>
  </si>
  <si>
    <t>2301032795</t>
  </si>
  <si>
    <t>1819081958</t>
  </si>
  <si>
    <t>1209487901</t>
  </si>
  <si>
    <t>2649396172</t>
  </si>
  <si>
    <t>2280910241</t>
  </si>
  <si>
    <t>0386633584</t>
  </si>
  <si>
    <t>2370741708</t>
  </si>
  <si>
    <t>5129909615</t>
  </si>
  <si>
    <t>3559883865</t>
  </si>
  <si>
    <t>2299528547</t>
  </si>
  <si>
    <t>3501048191</t>
  </si>
  <si>
    <t>0902433490</t>
  </si>
  <si>
    <t>3559504651</t>
  </si>
  <si>
    <t>3559770270</t>
  </si>
  <si>
    <t>1199955760</t>
  </si>
  <si>
    <t>4240045940</t>
  </si>
  <si>
    <t>2390460240</t>
  </si>
  <si>
    <t>2372519840</t>
  </si>
  <si>
    <t>2371914878</t>
  </si>
  <si>
    <t>3501075146</t>
  </si>
  <si>
    <t>2280117614</t>
  </si>
  <si>
    <t>2440096490</t>
  </si>
  <si>
    <t>2300252775</t>
  </si>
  <si>
    <t>3501063970</t>
  </si>
  <si>
    <t>3549705931</t>
  </si>
  <si>
    <t>5739356342</t>
  </si>
  <si>
    <t>2432923480</t>
  </si>
  <si>
    <t>3500478719</t>
  </si>
  <si>
    <t>4160104533</t>
  </si>
  <si>
    <t>3500976166</t>
  </si>
  <si>
    <t>2281773248</t>
  </si>
  <si>
    <t>2371228516</t>
  </si>
  <si>
    <t>2560038552</t>
  </si>
  <si>
    <t>3490017536</t>
  </si>
  <si>
    <t>01427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</si>
</sst>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.00_-;_-* #,##0.00\-;_-* &quot;-&quot;??_-;_-@_-"/>
    <numFmt numFmtId="165" formatCode="_-* #,##0_-;_-* #,##0\-;_-* &quot;-&quot;??_-;_-@_-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color indexed="8"/>
      <name val="B Nazanin"/>
      <charset val="178"/>
    </font>
    <font>
      <b/>
      <sz val="10"/>
      <color indexed="8"/>
      <name val="B Nazanin"/>
      <charset val="178"/>
    </font>
    <font>
      <b/>
      <sz val="11"/>
      <color indexed="8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b/>
      <sz val="14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5" fillId="3" borderId="6" xfId="0" applyFont="1" applyFill="1" applyBorder="1" applyAlignment="1">
      <alignment horizontal="center" vertical="center" shrinkToFit="1" readingOrder="2"/>
    </xf>
    <xf numFmtId="0" fontId="3" fillId="3" borderId="6" xfId="0" applyFont="1" applyFill="1" applyBorder="1" applyAlignment="1">
      <alignment horizontal="center" vertical="center" wrapText="1" shrinkToFit="1" readingOrder="2"/>
    </xf>
    <xf numFmtId="49" fontId="4" fillId="2" borderId="6" xfId="0" applyNumberFormat="1" applyFont="1" applyFill="1" applyBorder="1" applyAlignment="1">
      <alignment horizontal="center" vertical="center" wrapText="1" shrinkToFit="1"/>
    </xf>
    <xf numFmtId="1" fontId="3" fillId="3" borderId="8" xfId="0" applyNumberFormat="1" applyFont="1" applyFill="1" applyBorder="1" applyAlignment="1">
      <alignment horizontal="center" vertical="center" wrapText="1" shrinkToFit="1" readingOrder="2"/>
    </xf>
    <xf numFmtId="0" fontId="5" fillId="3" borderId="6" xfId="0" applyFont="1" applyFill="1" applyBorder="1" applyAlignment="1">
      <alignment horizontal="center" vertical="center" wrapText="1" shrinkToFit="1" readingOrder="2"/>
    </xf>
    <xf numFmtId="0" fontId="5" fillId="0" borderId="4" xfId="0" applyFont="1" applyFill="1" applyBorder="1" applyAlignment="1">
      <alignment horizontal="center" vertical="center" shrinkToFit="1" readingOrder="2"/>
    </xf>
    <xf numFmtId="0" fontId="5" fillId="0" borderId="5" xfId="0" applyFont="1" applyFill="1" applyBorder="1" applyAlignment="1">
      <alignment horizontal="center" vertical="center" shrinkToFit="1" readingOrder="2"/>
    </xf>
    <xf numFmtId="0" fontId="6" fillId="0" borderId="1" xfId="0" applyNumberFormat="1" applyFont="1" applyFill="1" applyBorder="1" applyAlignment="1">
      <alignment horizontal="center" vertical="center" wrapText="1" shrinkToFit="1" readingOrder="2"/>
    </xf>
    <xf numFmtId="1" fontId="8" fillId="0" borderId="2" xfId="0" applyNumberFormat="1" applyFont="1" applyFill="1" applyBorder="1" applyAlignment="1">
      <alignment horizontal="center" vertical="center" shrinkToFit="1" readingOrder="2"/>
    </xf>
    <xf numFmtId="165" fontId="8" fillId="0" borderId="2" xfId="8" applyNumberFormat="1" applyFont="1" applyFill="1" applyBorder="1" applyAlignment="1">
      <alignment horizontal="center" vertical="center" shrinkToFit="1" readingOrder="2"/>
    </xf>
    <xf numFmtId="1" fontId="6" fillId="0" borderId="7" xfId="0" applyNumberFormat="1" applyFont="1" applyFill="1" applyBorder="1" applyAlignment="1">
      <alignment horizontal="center" vertical="center" shrinkToFit="1" readingOrder="2"/>
    </xf>
    <xf numFmtId="49" fontId="6" fillId="0" borderId="5" xfId="0" applyNumberFormat="1" applyFont="1" applyFill="1" applyBorder="1" applyAlignment="1">
      <alignment horizontal="center" vertical="center" shrinkToFit="1" readingOrder="2"/>
    </xf>
    <xf numFmtId="1" fontId="6" fillId="0" borderId="5" xfId="0" applyNumberFormat="1" applyFont="1" applyFill="1" applyBorder="1" applyAlignment="1">
      <alignment horizontal="center" vertical="center" shrinkToFit="1" readingOrder="2"/>
    </xf>
    <xf numFmtId="1" fontId="8" fillId="0" borderId="3" xfId="0" applyNumberFormat="1" applyFont="1" applyFill="1" applyBorder="1" applyAlignment="1">
      <alignment horizontal="center" vertical="center" shrinkToFit="1" readingOrder="2"/>
    </xf>
    <xf numFmtId="165" fontId="8" fillId="0" borderId="3" xfId="8" applyNumberFormat="1" applyFont="1" applyFill="1" applyBorder="1" applyAlignment="1">
      <alignment horizontal="center" vertical="center" shrinkToFit="1" readingOrder="2"/>
    </xf>
    <xf numFmtId="41" fontId="5" fillId="3" borderId="6" xfId="0" applyNumberFormat="1" applyFont="1" applyFill="1" applyBorder="1" applyAlignment="1">
      <alignment horizontal="center" vertical="center" wrapText="1" shrinkToFit="1" readingOrder="2"/>
    </xf>
    <xf numFmtId="41" fontId="8" fillId="0" borderId="2" xfId="8" applyNumberFormat="1" applyFont="1" applyFill="1" applyBorder="1" applyAlignment="1">
      <alignment horizontal="center" vertical="center" shrinkToFit="1" readingOrder="2"/>
    </xf>
    <xf numFmtId="41" fontId="8" fillId="0" borderId="3" xfId="8" applyNumberFormat="1" applyFont="1" applyFill="1" applyBorder="1" applyAlignment="1">
      <alignment horizontal="center" vertical="center" shrinkToFit="1" readingOrder="2"/>
    </xf>
    <xf numFmtId="0" fontId="7" fillId="0" borderId="1" xfId="0" applyFont="1" applyBorder="1" applyAlignment="1">
      <alignment horizontal="center" shrinkToFit="1"/>
    </xf>
    <xf numFmtId="41" fontId="8" fillId="0" borderId="1" xfId="0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1" fontId="8" fillId="0" borderId="1" xfId="0" applyNumberFormat="1" applyFont="1" applyFill="1" applyBorder="1" applyAlignment="1">
      <alignment horizontal="center" vertical="center" shrinkToFit="1" readingOrder="2"/>
    </xf>
    <xf numFmtId="165" fontId="8" fillId="0" borderId="1" xfId="0" applyNumberFormat="1" applyFont="1" applyBorder="1" applyAlignment="1">
      <alignment horizontal="center" shrinkToFit="1"/>
    </xf>
    <xf numFmtId="49" fontId="6" fillId="0" borderId="9" xfId="0" applyNumberFormat="1" applyFont="1" applyFill="1" applyBorder="1" applyAlignment="1">
      <alignment horizontal="center" vertical="center" shrinkToFit="1" readingOrder="2"/>
    </xf>
    <xf numFmtId="0" fontId="6" fillId="0" borderId="1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shrinkToFit="1"/>
    </xf>
    <xf numFmtId="41" fontId="8" fillId="0" borderId="1" xfId="0" applyNumberFormat="1" applyFont="1" applyFill="1" applyBorder="1" applyAlignment="1">
      <alignment horizontal="center" shrinkToFit="1"/>
    </xf>
  </cellXfs>
  <cellStyles count="10">
    <cellStyle name="Comma 2" xfId="8"/>
    <cellStyle name="Normal" xfId="0" builtinId="0"/>
    <cellStyle name="Normal 13" xfId="9"/>
    <cellStyle name="Normal 2" xfId="6"/>
    <cellStyle name="Normal 2 16" xfId="3"/>
    <cellStyle name="Normal 2 16 2" xfId="5"/>
    <cellStyle name="Normal 3" xfId="2"/>
    <cellStyle name="Normal 4" xfId="1"/>
    <cellStyle name="Normal 4 2" xfId="4"/>
    <cellStyle name="Normal 4 2 2" xfId="7"/>
  </cellStyles>
  <dxfs count="4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rightToLeft="1" workbookViewId="0">
      <selection activeCell="G2" sqref="G2"/>
    </sheetView>
  </sheetViews>
  <sheetFormatPr defaultRowHeight="24.95" customHeight="1" x14ac:dyDescent="0.2"/>
  <cols>
    <col min="1" max="1" width="5.125" customWidth="1"/>
    <col min="2" max="2" width="11.875" customWidth="1"/>
    <col min="3" max="3" width="13.25" customWidth="1"/>
    <col min="4" max="4" width="17.375" customWidth="1"/>
    <col min="5" max="5" width="19.5" customWidth="1"/>
    <col min="6" max="6" width="14" customWidth="1"/>
    <col min="7" max="7" width="16.125" customWidth="1"/>
  </cols>
  <sheetData>
    <row r="1" spans="1:7" ht="24.95" customHeight="1" thickTop="1" thickBot="1" x14ac:dyDescent="0.25">
      <c r="A1" s="7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19" t="s">
        <v>6</v>
      </c>
    </row>
    <row r="2" spans="1:7" ht="24.95" customHeight="1" thickTop="1" x14ac:dyDescent="0.2">
      <c r="A2" s="9">
        <v>1</v>
      </c>
      <c r="B2" s="10">
        <v>1356</v>
      </c>
      <c r="C2" s="10" t="s">
        <v>7</v>
      </c>
      <c r="D2" s="10" t="s">
        <v>8</v>
      </c>
      <c r="E2" s="11">
        <v>1850306729</v>
      </c>
      <c r="F2" s="12" t="s">
        <v>9</v>
      </c>
      <c r="G2" s="20">
        <v>100000</v>
      </c>
    </row>
    <row r="3" spans="1:7" ht="24.95" customHeight="1" x14ac:dyDescent="0.2">
      <c r="A3" s="9">
        <v>2</v>
      </c>
      <c r="B3" s="10">
        <v>797</v>
      </c>
      <c r="C3" s="10" t="s">
        <v>10</v>
      </c>
      <c r="D3" s="10" t="s">
        <v>11</v>
      </c>
      <c r="E3" s="11" t="s">
        <v>12</v>
      </c>
      <c r="F3" s="12" t="s">
        <v>9</v>
      </c>
      <c r="G3" s="20">
        <v>1200000</v>
      </c>
    </row>
    <row r="4" spans="1:7" ht="24.95" customHeight="1" x14ac:dyDescent="0.2">
      <c r="A4" s="14">
        <v>3</v>
      </c>
      <c r="B4" s="15">
        <v>1342</v>
      </c>
      <c r="C4" s="16" t="s">
        <v>13</v>
      </c>
      <c r="D4" s="16" t="s">
        <v>14</v>
      </c>
      <c r="E4" s="11">
        <v>4220230173</v>
      </c>
      <c r="F4" s="17" t="s">
        <v>9</v>
      </c>
      <c r="G4" s="21">
        <v>350000</v>
      </c>
    </row>
    <row r="5" spans="1:7" ht="24.95" customHeight="1" x14ac:dyDescent="0.2">
      <c r="A5" s="9">
        <v>4</v>
      </c>
      <c r="B5" s="10">
        <v>1285</v>
      </c>
      <c r="C5" s="10" t="s">
        <v>15</v>
      </c>
      <c r="D5" s="10" t="s">
        <v>16</v>
      </c>
      <c r="E5" s="11">
        <v>3579956159</v>
      </c>
      <c r="F5" s="12" t="s">
        <v>9</v>
      </c>
      <c r="G5" s="20">
        <v>350000</v>
      </c>
    </row>
    <row r="6" spans="1:7" ht="24.95" customHeight="1" x14ac:dyDescent="0.2">
      <c r="A6" s="9">
        <v>5</v>
      </c>
      <c r="B6" s="10">
        <v>575</v>
      </c>
      <c r="C6" s="10" t="s">
        <v>17</v>
      </c>
      <c r="D6" s="10" t="s">
        <v>18</v>
      </c>
      <c r="E6" s="11">
        <v>3500326048</v>
      </c>
      <c r="F6" s="12" t="s">
        <v>9</v>
      </c>
      <c r="G6" s="20">
        <v>1820000</v>
      </c>
    </row>
    <row r="7" spans="1:7" ht="24.95" customHeight="1" x14ac:dyDescent="0.2">
      <c r="A7" s="14">
        <v>6</v>
      </c>
      <c r="B7" s="10">
        <v>515</v>
      </c>
      <c r="C7" s="10" t="s">
        <v>19</v>
      </c>
      <c r="D7" s="10" t="s">
        <v>20</v>
      </c>
      <c r="E7" s="11">
        <v>1950584437</v>
      </c>
      <c r="F7" s="12" t="s">
        <v>9</v>
      </c>
      <c r="G7" s="20">
        <v>400000</v>
      </c>
    </row>
    <row r="8" spans="1:7" ht="24.95" customHeight="1" x14ac:dyDescent="0.2">
      <c r="A8" s="9">
        <v>7</v>
      </c>
      <c r="B8" s="15">
        <v>1410</v>
      </c>
      <c r="C8" s="16" t="s">
        <v>21</v>
      </c>
      <c r="D8" s="16" t="s">
        <v>22</v>
      </c>
      <c r="E8" s="11" t="s">
        <v>23</v>
      </c>
      <c r="F8" s="17" t="s">
        <v>9</v>
      </c>
      <c r="G8" s="21">
        <v>200000</v>
      </c>
    </row>
    <row r="9" spans="1:7" ht="24.95" customHeight="1" x14ac:dyDescent="0.2">
      <c r="A9" s="9">
        <v>8</v>
      </c>
      <c r="B9" s="15">
        <v>1132</v>
      </c>
      <c r="C9" s="16" t="s">
        <v>24</v>
      </c>
      <c r="D9" s="16" t="s">
        <v>25</v>
      </c>
      <c r="E9" s="11">
        <v>3520576899</v>
      </c>
      <c r="F9" s="17" t="s">
        <v>9</v>
      </c>
      <c r="G9" s="21">
        <v>700000</v>
      </c>
    </row>
    <row r="10" spans="1:7" ht="24.95" customHeight="1" x14ac:dyDescent="0.2">
      <c r="A10" s="14">
        <v>9</v>
      </c>
      <c r="B10" s="15">
        <v>448</v>
      </c>
      <c r="C10" s="16" t="s">
        <v>26</v>
      </c>
      <c r="D10" s="16" t="s">
        <v>27</v>
      </c>
      <c r="E10" s="11" t="s">
        <v>28</v>
      </c>
      <c r="F10" s="17" t="s">
        <v>9</v>
      </c>
      <c r="G10" s="21">
        <v>1000000</v>
      </c>
    </row>
    <row r="11" spans="1:7" ht="24.95" customHeight="1" x14ac:dyDescent="0.2">
      <c r="A11" s="9">
        <v>10</v>
      </c>
      <c r="B11" s="10">
        <v>727</v>
      </c>
      <c r="C11" s="10" t="s">
        <v>29</v>
      </c>
      <c r="D11" s="10" t="s">
        <v>30</v>
      </c>
      <c r="E11" s="11">
        <v>5859904762</v>
      </c>
      <c r="F11" s="12" t="s">
        <v>9</v>
      </c>
      <c r="G11" s="20">
        <v>350000</v>
      </c>
    </row>
    <row r="12" spans="1:7" ht="24.95" customHeight="1" x14ac:dyDescent="0.2">
      <c r="A12" s="9">
        <v>11</v>
      </c>
      <c r="B12" s="10">
        <v>687</v>
      </c>
      <c r="C12" s="10" t="s">
        <v>31</v>
      </c>
      <c r="D12" s="10" t="s">
        <v>32</v>
      </c>
      <c r="E12" s="11">
        <v>3501204817</v>
      </c>
      <c r="F12" s="12" t="s">
        <v>9</v>
      </c>
      <c r="G12" s="20">
        <v>300000</v>
      </c>
    </row>
    <row r="13" spans="1:7" ht="24.95" customHeight="1" x14ac:dyDescent="0.2">
      <c r="A13" s="14">
        <v>12</v>
      </c>
      <c r="B13" s="10">
        <v>1245</v>
      </c>
      <c r="C13" s="10" t="s">
        <v>33</v>
      </c>
      <c r="D13" s="10" t="s">
        <v>34</v>
      </c>
      <c r="E13" s="11">
        <v>3550045468</v>
      </c>
      <c r="F13" s="12" t="s">
        <v>9</v>
      </c>
      <c r="G13" s="20">
        <v>200000</v>
      </c>
    </row>
    <row r="14" spans="1:7" ht="24.95" customHeight="1" x14ac:dyDescent="0.2">
      <c r="A14" s="9">
        <v>13</v>
      </c>
      <c r="B14" s="15">
        <v>813</v>
      </c>
      <c r="C14" s="16" t="s">
        <v>35</v>
      </c>
      <c r="D14" s="16" t="s">
        <v>36</v>
      </c>
      <c r="E14" s="11">
        <v>3501595557</v>
      </c>
      <c r="F14" s="17" t="s">
        <v>9</v>
      </c>
      <c r="G14" s="21">
        <v>300000</v>
      </c>
    </row>
    <row r="15" spans="1:7" ht="24.95" customHeight="1" x14ac:dyDescent="0.2">
      <c r="A15" s="9">
        <v>14</v>
      </c>
      <c r="B15" s="10">
        <v>1246</v>
      </c>
      <c r="C15" s="10" t="s">
        <v>37</v>
      </c>
      <c r="D15" s="10" t="s">
        <v>38</v>
      </c>
      <c r="E15" s="11">
        <v>3490286316</v>
      </c>
      <c r="F15" s="12" t="s">
        <v>9</v>
      </c>
      <c r="G15" s="20">
        <v>1600000</v>
      </c>
    </row>
    <row r="16" spans="1:7" ht="24.95" customHeight="1" x14ac:dyDescent="0.2">
      <c r="A16" s="14">
        <v>15</v>
      </c>
      <c r="B16" s="15">
        <v>328</v>
      </c>
      <c r="C16" s="16" t="s">
        <v>39</v>
      </c>
      <c r="D16" s="16" t="s">
        <v>40</v>
      </c>
      <c r="E16" s="11" t="s">
        <v>41</v>
      </c>
      <c r="F16" s="17" t="s">
        <v>9</v>
      </c>
      <c r="G16" s="21">
        <v>100000</v>
      </c>
    </row>
    <row r="17" spans="1:7" ht="24.95" customHeight="1" x14ac:dyDescent="0.2">
      <c r="A17" s="9">
        <v>16</v>
      </c>
      <c r="B17" s="10">
        <v>688</v>
      </c>
      <c r="C17" s="10" t="s">
        <v>33</v>
      </c>
      <c r="D17" s="10" t="s">
        <v>42</v>
      </c>
      <c r="E17" s="11">
        <v>2392250340</v>
      </c>
      <c r="F17" s="12" t="s">
        <v>9</v>
      </c>
      <c r="G17" s="20">
        <v>200000</v>
      </c>
    </row>
    <row r="18" spans="1:7" ht="24.95" customHeight="1" x14ac:dyDescent="0.2">
      <c r="A18" s="9">
        <v>17</v>
      </c>
      <c r="B18" s="10">
        <v>244</v>
      </c>
      <c r="C18" s="10" t="s">
        <v>43</v>
      </c>
      <c r="D18" s="10" t="s">
        <v>44</v>
      </c>
      <c r="E18" s="11" t="s">
        <v>45</v>
      </c>
      <c r="F18" s="12" t="s">
        <v>9</v>
      </c>
      <c r="G18" s="20">
        <v>500000</v>
      </c>
    </row>
    <row r="19" spans="1:7" ht="24.95" customHeight="1" x14ac:dyDescent="0.2">
      <c r="A19" s="14">
        <v>18</v>
      </c>
      <c r="B19" s="10">
        <v>601</v>
      </c>
      <c r="C19" s="10" t="s">
        <v>46</v>
      </c>
      <c r="D19" s="10" t="s">
        <v>47</v>
      </c>
      <c r="E19" s="11" t="s">
        <v>48</v>
      </c>
      <c r="F19" s="12" t="s">
        <v>9</v>
      </c>
      <c r="G19" s="20">
        <v>2120000</v>
      </c>
    </row>
    <row r="20" spans="1:7" ht="24.95" customHeight="1" x14ac:dyDescent="0.2">
      <c r="A20" s="9">
        <v>19</v>
      </c>
      <c r="B20" s="15">
        <v>1397</v>
      </c>
      <c r="C20" s="16" t="s">
        <v>33</v>
      </c>
      <c r="D20" s="16" t="s">
        <v>49</v>
      </c>
      <c r="E20" s="11" t="s">
        <v>50</v>
      </c>
      <c r="F20" s="17" t="s">
        <v>9</v>
      </c>
      <c r="G20" s="21">
        <v>900000</v>
      </c>
    </row>
    <row r="21" spans="1:7" ht="24.95" customHeight="1" x14ac:dyDescent="0.2">
      <c r="A21" s="9">
        <v>20</v>
      </c>
      <c r="B21" s="15">
        <v>86</v>
      </c>
      <c r="C21" s="16" t="s">
        <v>51</v>
      </c>
      <c r="D21" s="16" t="s">
        <v>52</v>
      </c>
      <c r="E21" s="11" t="s">
        <v>53</v>
      </c>
      <c r="F21" s="17" t="s">
        <v>9</v>
      </c>
      <c r="G21" s="21">
        <v>2600000</v>
      </c>
    </row>
    <row r="22" spans="1:7" ht="24.95" customHeight="1" x14ac:dyDescent="0.2">
      <c r="A22" s="14">
        <v>21</v>
      </c>
      <c r="B22" s="10">
        <v>1299</v>
      </c>
      <c r="C22" s="10" t="s">
        <v>54</v>
      </c>
      <c r="D22" s="10" t="s">
        <v>55</v>
      </c>
      <c r="E22" s="11">
        <v>4260214071</v>
      </c>
      <c r="F22" s="12" t="s">
        <v>9</v>
      </c>
      <c r="G22" s="20">
        <v>250000</v>
      </c>
    </row>
    <row r="23" spans="1:7" ht="24.95" customHeight="1" x14ac:dyDescent="0.2">
      <c r="A23" s="9">
        <v>22</v>
      </c>
      <c r="B23" s="15">
        <v>459</v>
      </c>
      <c r="C23" s="16" t="s">
        <v>56</v>
      </c>
      <c r="D23" s="16" t="s">
        <v>57</v>
      </c>
      <c r="E23" s="11" t="s">
        <v>58</v>
      </c>
      <c r="F23" s="17" t="s">
        <v>9</v>
      </c>
      <c r="G23" s="21">
        <v>350000</v>
      </c>
    </row>
    <row r="24" spans="1:7" ht="24.95" customHeight="1" x14ac:dyDescent="0.2">
      <c r="A24" s="9">
        <v>23</v>
      </c>
      <c r="B24" s="10">
        <v>123</v>
      </c>
      <c r="C24" s="10" t="s">
        <v>59</v>
      </c>
      <c r="D24" s="10" t="s">
        <v>60</v>
      </c>
      <c r="E24" s="11">
        <v>3501159609</v>
      </c>
      <c r="F24" s="12" t="s">
        <v>9</v>
      </c>
      <c r="G24" s="20">
        <v>800000</v>
      </c>
    </row>
    <row r="25" spans="1:7" ht="24.95" customHeight="1" x14ac:dyDescent="0.2">
      <c r="A25" s="14">
        <v>24</v>
      </c>
      <c r="B25" s="15">
        <v>750</v>
      </c>
      <c r="C25" s="16" t="s">
        <v>61</v>
      </c>
      <c r="D25" s="16" t="s">
        <v>62</v>
      </c>
      <c r="E25" s="11">
        <v>3501550944</v>
      </c>
      <c r="F25" s="17" t="s">
        <v>9</v>
      </c>
      <c r="G25" s="21">
        <v>2170000</v>
      </c>
    </row>
    <row r="26" spans="1:7" ht="24.95" customHeight="1" x14ac:dyDescent="0.2">
      <c r="A26" s="9">
        <v>25</v>
      </c>
      <c r="B26" s="15">
        <v>276</v>
      </c>
      <c r="C26" s="16" t="s">
        <v>63</v>
      </c>
      <c r="D26" s="16" t="s">
        <v>64</v>
      </c>
      <c r="E26" s="11" t="s">
        <v>65</v>
      </c>
      <c r="F26" s="17" t="s">
        <v>9</v>
      </c>
      <c r="G26" s="21">
        <v>140000</v>
      </c>
    </row>
    <row r="27" spans="1:7" ht="24.95" customHeight="1" x14ac:dyDescent="0.2">
      <c r="A27" s="9">
        <v>26</v>
      </c>
      <c r="B27" s="15">
        <v>651</v>
      </c>
      <c r="C27" s="16" t="s">
        <v>66</v>
      </c>
      <c r="D27" s="16" t="s">
        <v>67</v>
      </c>
      <c r="E27" s="11">
        <v>3559960991</v>
      </c>
      <c r="F27" s="17" t="s">
        <v>9</v>
      </c>
      <c r="G27" s="21">
        <v>500000</v>
      </c>
    </row>
    <row r="28" spans="1:7" ht="24.95" customHeight="1" x14ac:dyDescent="0.2">
      <c r="A28" s="14">
        <v>27</v>
      </c>
      <c r="B28" s="15">
        <v>462</v>
      </c>
      <c r="C28" s="16" t="s">
        <v>68</v>
      </c>
      <c r="D28" s="16" t="s">
        <v>69</v>
      </c>
      <c r="E28" s="11" t="s">
        <v>70</v>
      </c>
      <c r="F28" s="17" t="s">
        <v>9</v>
      </c>
      <c r="G28" s="21">
        <v>200000</v>
      </c>
    </row>
    <row r="29" spans="1:7" ht="24.95" customHeight="1" x14ac:dyDescent="0.2">
      <c r="A29" s="9">
        <v>28</v>
      </c>
      <c r="B29" s="15">
        <v>463</v>
      </c>
      <c r="C29" s="16" t="s">
        <v>71</v>
      </c>
      <c r="D29" s="16" t="s">
        <v>72</v>
      </c>
      <c r="E29" s="11" t="s">
        <v>73</v>
      </c>
      <c r="F29" s="17" t="s">
        <v>9</v>
      </c>
      <c r="G29" s="21">
        <v>500000</v>
      </c>
    </row>
    <row r="30" spans="1:7" ht="24.95" customHeight="1" x14ac:dyDescent="0.2">
      <c r="A30" s="9">
        <v>29</v>
      </c>
      <c r="B30" s="15">
        <v>869</v>
      </c>
      <c r="C30" s="16" t="s">
        <v>74</v>
      </c>
      <c r="D30" s="16" t="s">
        <v>75</v>
      </c>
      <c r="E30" s="11" t="s">
        <v>76</v>
      </c>
      <c r="F30" s="17" t="s">
        <v>9</v>
      </c>
      <c r="G30" s="21">
        <v>1000000</v>
      </c>
    </row>
    <row r="31" spans="1:7" ht="24.95" customHeight="1" x14ac:dyDescent="0.2">
      <c r="A31" s="14">
        <v>30</v>
      </c>
      <c r="B31" s="10">
        <v>938</v>
      </c>
      <c r="C31" s="10" t="s">
        <v>77</v>
      </c>
      <c r="D31" s="10" t="s">
        <v>75</v>
      </c>
      <c r="E31" s="11" t="s">
        <v>78</v>
      </c>
      <c r="F31" s="12" t="s">
        <v>9</v>
      </c>
      <c r="G31" s="20">
        <v>500000</v>
      </c>
    </row>
    <row r="32" spans="1:7" ht="24.95" customHeight="1" x14ac:dyDescent="0.2">
      <c r="A32" s="9">
        <v>31</v>
      </c>
      <c r="B32" s="15">
        <v>1308</v>
      </c>
      <c r="C32" s="16" t="s">
        <v>59</v>
      </c>
      <c r="D32" s="16" t="s">
        <v>75</v>
      </c>
      <c r="E32" s="11">
        <v>3490140321</v>
      </c>
      <c r="F32" s="17" t="s">
        <v>9</v>
      </c>
      <c r="G32" s="21">
        <v>700000</v>
      </c>
    </row>
    <row r="33" spans="1:7" ht="24.95" customHeight="1" x14ac:dyDescent="0.2">
      <c r="A33" s="9">
        <v>32</v>
      </c>
      <c r="B33" s="10">
        <v>384</v>
      </c>
      <c r="C33" s="10" t="s">
        <v>35</v>
      </c>
      <c r="D33" s="10" t="s">
        <v>79</v>
      </c>
      <c r="E33" s="11">
        <v>3501399693</v>
      </c>
      <c r="F33" s="12" t="s">
        <v>9</v>
      </c>
      <c r="G33" s="20">
        <v>200000</v>
      </c>
    </row>
    <row r="34" spans="1:7" ht="24.95" customHeight="1" x14ac:dyDescent="0.2">
      <c r="A34" s="14">
        <v>33</v>
      </c>
      <c r="B34" s="10">
        <v>17</v>
      </c>
      <c r="C34" s="10" t="s">
        <v>33</v>
      </c>
      <c r="D34" s="10" t="s">
        <v>80</v>
      </c>
      <c r="E34" s="11" t="s">
        <v>81</v>
      </c>
      <c r="F34" s="12" t="s">
        <v>9</v>
      </c>
      <c r="G34" s="20">
        <v>350000</v>
      </c>
    </row>
    <row r="35" spans="1:7" ht="24.95" customHeight="1" x14ac:dyDescent="0.2">
      <c r="A35" s="9">
        <v>34</v>
      </c>
      <c r="B35" s="15">
        <v>440</v>
      </c>
      <c r="C35" s="16" t="s">
        <v>82</v>
      </c>
      <c r="D35" s="16" t="s">
        <v>80</v>
      </c>
      <c r="E35" s="11">
        <v>3501410050</v>
      </c>
      <c r="F35" s="17" t="s">
        <v>9</v>
      </c>
      <c r="G35" s="21">
        <v>500000</v>
      </c>
    </row>
    <row r="36" spans="1:7" ht="24.95" customHeight="1" x14ac:dyDescent="0.2">
      <c r="A36" s="9">
        <v>35</v>
      </c>
      <c r="B36" s="10">
        <v>102</v>
      </c>
      <c r="C36" s="10" t="s">
        <v>83</v>
      </c>
      <c r="D36" s="10" t="s">
        <v>84</v>
      </c>
      <c r="E36" s="11" t="s">
        <v>85</v>
      </c>
      <c r="F36" s="12" t="s">
        <v>9</v>
      </c>
      <c r="G36" s="20">
        <v>2570000</v>
      </c>
    </row>
    <row r="37" spans="1:7" ht="24.95" customHeight="1" x14ac:dyDescent="0.2">
      <c r="A37" s="14">
        <v>36</v>
      </c>
      <c r="B37" s="10">
        <v>285</v>
      </c>
      <c r="C37" s="10" t="s">
        <v>86</v>
      </c>
      <c r="D37" s="10" t="s">
        <v>87</v>
      </c>
      <c r="E37" s="11">
        <v>3501369905</v>
      </c>
      <c r="F37" s="12" t="s">
        <v>9</v>
      </c>
      <c r="G37" s="20">
        <v>300000</v>
      </c>
    </row>
    <row r="38" spans="1:7" ht="24.95" customHeight="1" x14ac:dyDescent="0.2">
      <c r="A38" s="9">
        <v>37</v>
      </c>
      <c r="B38" s="15">
        <v>215</v>
      </c>
      <c r="C38" s="16" t="s">
        <v>88</v>
      </c>
      <c r="D38" s="16" t="s">
        <v>89</v>
      </c>
      <c r="E38" s="11">
        <v>3500886248</v>
      </c>
      <c r="F38" s="17" t="s">
        <v>9</v>
      </c>
      <c r="G38" s="21">
        <v>1200000</v>
      </c>
    </row>
    <row r="39" spans="1:7" ht="24.95" customHeight="1" x14ac:dyDescent="0.2">
      <c r="A39" s="9">
        <v>38</v>
      </c>
      <c r="B39" s="10">
        <v>619</v>
      </c>
      <c r="C39" s="10" t="s">
        <v>46</v>
      </c>
      <c r="D39" s="10" t="s">
        <v>90</v>
      </c>
      <c r="E39" s="11" t="s">
        <v>91</v>
      </c>
      <c r="F39" s="12" t="s">
        <v>9</v>
      </c>
      <c r="G39" s="20">
        <v>600000</v>
      </c>
    </row>
    <row r="40" spans="1:7" ht="24.95" customHeight="1" x14ac:dyDescent="0.2">
      <c r="A40" s="14">
        <v>39</v>
      </c>
      <c r="B40" s="15">
        <v>534</v>
      </c>
      <c r="C40" s="16" t="s">
        <v>92</v>
      </c>
      <c r="D40" s="16" t="s">
        <v>93</v>
      </c>
      <c r="E40" s="11" t="s">
        <v>94</v>
      </c>
      <c r="F40" s="17" t="s">
        <v>9</v>
      </c>
      <c r="G40" s="21">
        <v>600000</v>
      </c>
    </row>
    <row r="41" spans="1:7" ht="24.95" customHeight="1" x14ac:dyDescent="0.2">
      <c r="A41" s="9">
        <v>40</v>
      </c>
      <c r="B41" s="15">
        <v>942</v>
      </c>
      <c r="C41" s="16" t="s">
        <v>95</v>
      </c>
      <c r="D41" s="16" t="s">
        <v>96</v>
      </c>
      <c r="E41" s="11" t="s">
        <v>97</v>
      </c>
      <c r="F41" s="17" t="s">
        <v>9</v>
      </c>
      <c r="G41" s="21">
        <v>200000</v>
      </c>
    </row>
    <row r="42" spans="1:7" ht="24.95" customHeight="1" x14ac:dyDescent="0.2">
      <c r="A42" s="9">
        <v>41</v>
      </c>
      <c r="B42" s="15">
        <v>717</v>
      </c>
      <c r="C42" s="16" t="s">
        <v>98</v>
      </c>
      <c r="D42" s="16" t="s">
        <v>99</v>
      </c>
      <c r="E42" s="11">
        <v>2295268321</v>
      </c>
      <c r="F42" s="17" t="s">
        <v>9</v>
      </c>
      <c r="G42" s="21">
        <v>1600000</v>
      </c>
    </row>
    <row r="43" spans="1:7" ht="24.95" customHeight="1" x14ac:dyDescent="0.2">
      <c r="A43" s="14">
        <v>42</v>
      </c>
      <c r="B43" s="10">
        <v>305</v>
      </c>
      <c r="C43" s="10" t="s">
        <v>100</v>
      </c>
      <c r="D43" s="10" t="s">
        <v>101</v>
      </c>
      <c r="E43" s="11" t="s">
        <v>102</v>
      </c>
      <c r="F43" s="12" t="s">
        <v>9</v>
      </c>
      <c r="G43" s="20">
        <v>400000</v>
      </c>
    </row>
    <row r="44" spans="1:7" ht="24.95" customHeight="1" x14ac:dyDescent="0.2">
      <c r="A44" s="9">
        <v>43</v>
      </c>
      <c r="B44" s="10">
        <v>1311</v>
      </c>
      <c r="C44" s="10" t="s">
        <v>88</v>
      </c>
      <c r="D44" s="10" t="s">
        <v>103</v>
      </c>
      <c r="E44" s="11">
        <v>1190178745</v>
      </c>
      <c r="F44" s="12" t="s">
        <v>9</v>
      </c>
      <c r="G44" s="20">
        <v>500000</v>
      </c>
    </row>
    <row r="45" spans="1:7" ht="24.95" customHeight="1" x14ac:dyDescent="0.2">
      <c r="A45" s="9">
        <v>44</v>
      </c>
      <c r="B45" s="10">
        <v>864</v>
      </c>
      <c r="C45" s="10" t="s">
        <v>104</v>
      </c>
      <c r="D45" s="10" t="s">
        <v>105</v>
      </c>
      <c r="E45" s="11">
        <v>2280031183</v>
      </c>
      <c r="F45" s="12" t="s">
        <v>9</v>
      </c>
      <c r="G45" s="20">
        <v>400000</v>
      </c>
    </row>
    <row r="46" spans="1:7" ht="24.95" customHeight="1" x14ac:dyDescent="0.2">
      <c r="A46" s="14">
        <v>45</v>
      </c>
      <c r="B46" s="10">
        <v>21</v>
      </c>
      <c r="C46" s="10" t="s">
        <v>21</v>
      </c>
      <c r="D46" s="10" t="s">
        <v>106</v>
      </c>
      <c r="E46" s="11" t="s">
        <v>107</v>
      </c>
      <c r="F46" s="12" t="s">
        <v>9</v>
      </c>
      <c r="G46" s="20">
        <v>200000</v>
      </c>
    </row>
    <row r="47" spans="1:7" ht="24.95" customHeight="1" x14ac:dyDescent="0.2">
      <c r="A47" s="9">
        <v>46</v>
      </c>
      <c r="B47" s="10">
        <v>206</v>
      </c>
      <c r="C47" s="10" t="s">
        <v>108</v>
      </c>
      <c r="D47" s="10" t="s">
        <v>109</v>
      </c>
      <c r="E47" s="11">
        <v>3500847511</v>
      </c>
      <c r="F47" s="12" t="s">
        <v>9</v>
      </c>
      <c r="G47" s="20">
        <v>600000</v>
      </c>
    </row>
    <row r="48" spans="1:7" ht="24.95" customHeight="1" x14ac:dyDescent="0.2">
      <c r="A48" s="9">
        <v>47</v>
      </c>
      <c r="B48" s="10">
        <v>752</v>
      </c>
      <c r="C48" s="10" t="s">
        <v>110</v>
      </c>
      <c r="D48" s="10" t="s">
        <v>111</v>
      </c>
      <c r="E48" s="11">
        <v>3559950872</v>
      </c>
      <c r="F48" s="12" t="s">
        <v>9</v>
      </c>
      <c r="G48" s="20">
        <v>490000</v>
      </c>
    </row>
    <row r="49" spans="1:7" ht="24.95" customHeight="1" x14ac:dyDescent="0.2">
      <c r="A49" s="14">
        <v>48</v>
      </c>
      <c r="B49" s="10">
        <v>514</v>
      </c>
      <c r="C49" s="10" t="s">
        <v>112</v>
      </c>
      <c r="D49" s="10" t="s">
        <v>113</v>
      </c>
      <c r="E49" s="11">
        <v>1817463306</v>
      </c>
      <c r="F49" s="12" t="s">
        <v>9</v>
      </c>
      <c r="G49" s="20">
        <v>1200000</v>
      </c>
    </row>
    <row r="50" spans="1:7" ht="24.95" customHeight="1" x14ac:dyDescent="0.2">
      <c r="A50" s="9">
        <v>49</v>
      </c>
      <c r="B50" s="15">
        <v>802</v>
      </c>
      <c r="C50" s="16" t="s">
        <v>114</v>
      </c>
      <c r="D50" s="16" t="s">
        <v>115</v>
      </c>
      <c r="E50" s="11" t="s">
        <v>116</v>
      </c>
      <c r="F50" s="17" t="s">
        <v>9</v>
      </c>
      <c r="G50" s="21">
        <v>600000</v>
      </c>
    </row>
    <row r="51" spans="1:7" ht="24.95" customHeight="1" x14ac:dyDescent="0.2">
      <c r="A51" s="9">
        <v>50</v>
      </c>
      <c r="B51" s="10">
        <v>847</v>
      </c>
      <c r="C51" s="10" t="s">
        <v>117</v>
      </c>
      <c r="D51" s="10" t="s">
        <v>118</v>
      </c>
      <c r="E51" s="11" t="s">
        <v>119</v>
      </c>
      <c r="F51" s="12" t="s">
        <v>9</v>
      </c>
      <c r="G51" s="20">
        <v>1400000</v>
      </c>
    </row>
    <row r="52" spans="1:7" ht="24.95" customHeight="1" x14ac:dyDescent="0.2">
      <c r="A52" s="14">
        <v>51</v>
      </c>
      <c r="B52" s="15">
        <v>1203</v>
      </c>
      <c r="C52" s="16" t="s">
        <v>120</v>
      </c>
      <c r="D52" s="16" t="s">
        <v>121</v>
      </c>
      <c r="E52" s="11">
        <v>3501011709</v>
      </c>
      <c r="F52" s="17" t="s">
        <v>9</v>
      </c>
      <c r="G52" s="21">
        <v>700000</v>
      </c>
    </row>
    <row r="53" spans="1:7" ht="24.95" customHeight="1" x14ac:dyDescent="0.2">
      <c r="A53" s="9">
        <v>52</v>
      </c>
      <c r="B53" s="15">
        <v>1405</v>
      </c>
      <c r="C53" s="16" t="s">
        <v>39</v>
      </c>
      <c r="D53" s="16" t="s">
        <v>121</v>
      </c>
      <c r="E53" s="11" t="s">
        <v>122</v>
      </c>
      <c r="F53" s="17" t="s">
        <v>9</v>
      </c>
      <c r="G53" s="21">
        <v>600000</v>
      </c>
    </row>
    <row r="54" spans="1:7" ht="24.95" customHeight="1" x14ac:dyDescent="0.2">
      <c r="A54" s="9">
        <v>53</v>
      </c>
      <c r="B54" s="10">
        <v>809</v>
      </c>
      <c r="C54" s="10" t="s">
        <v>21</v>
      </c>
      <c r="D54" s="10" t="s">
        <v>123</v>
      </c>
      <c r="E54" s="11">
        <v>3559752061</v>
      </c>
      <c r="F54" s="12" t="s">
        <v>9</v>
      </c>
      <c r="G54" s="20">
        <v>300000</v>
      </c>
    </row>
    <row r="55" spans="1:7" ht="24.95" customHeight="1" x14ac:dyDescent="0.2">
      <c r="A55" s="14">
        <v>54</v>
      </c>
      <c r="B55" s="15">
        <v>1316</v>
      </c>
      <c r="C55" s="16" t="s">
        <v>124</v>
      </c>
      <c r="D55" s="16" t="s">
        <v>125</v>
      </c>
      <c r="E55" s="11">
        <v>2550138732</v>
      </c>
      <c r="F55" s="17" t="s">
        <v>9</v>
      </c>
      <c r="G55" s="21">
        <v>200000</v>
      </c>
    </row>
    <row r="56" spans="1:7" ht="24.95" customHeight="1" x14ac:dyDescent="0.2">
      <c r="A56" s="9">
        <v>55</v>
      </c>
      <c r="B56" s="15">
        <v>872</v>
      </c>
      <c r="C56" s="16" t="s">
        <v>126</v>
      </c>
      <c r="D56" s="16" t="s">
        <v>127</v>
      </c>
      <c r="E56" s="11" t="s">
        <v>128</v>
      </c>
      <c r="F56" s="17" t="s">
        <v>9</v>
      </c>
      <c r="G56" s="21">
        <v>350000</v>
      </c>
    </row>
    <row r="57" spans="1:7" ht="24.95" customHeight="1" x14ac:dyDescent="0.2">
      <c r="A57" s="9">
        <v>56</v>
      </c>
      <c r="B57" s="10">
        <v>131</v>
      </c>
      <c r="C57" s="10" t="s">
        <v>120</v>
      </c>
      <c r="D57" s="10" t="s">
        <v>129</v>
      </c>
      <c r="E57" s="11" t="s">
        <v>130</v>
      </c>
      <c r="F57" s="12" t="s">
        <v>9</v>
      </c>
      <c r="G57" s="20">
        <v>300000</v>
      </c>
    </row>
    <row r="58" spans="1:7" ht="24.95" customHeight="1" x14ac:dyDescent="0.2">
      <c r="A58" s="14">
        <v>57</v>
      </c>
      <c r="B58" s="15">
        <v>546</v>
      </c>
      <c r="C58" s="16" t="s">
        <v>108</v>
      </c>
      <c r="D58" s="16" t="s">
        <v>131</v>
      </c>
      <c r="E58" s="11" t="s">
        <v>132</v>
      </c>
      <c r="F58" s="17" t="s">
        <v>9</v>
      </c>
      <c r="G58" s="21">
        <v>350000</v>
      </c>
    </row>
    <row r="59" spans="1:7" ht="24.95" customHeight="1" x14ac:dyDescent="0.2">
      <c r="A59" s="9">
        <v>58</v>
      </c>
      <c r="B59" s="15">
        <v>1238</v>
      </c>
      <c r="C59" s="16" t="s">
        <v>133</v>
      </c>
      <c r="D59" s="16" t="s">
        <v>134</v>
      </c>
      <c r="E59" s="11">
        <v>3520223724</v>
      </c>
      <c r="F59" s="17" t="s">
        <v>9</v>
      </c>
      <c r="G59" s="21">
        <v>350000</v>
      </c>
    </row>
    <row r="60" spans="1:7" ht="24.95" customHeight="1" x14ac:dyDescent="0.2">
      <c r="A60" s="9">
        <v>59</v>
      </c>
      <c r="B60" s="10">
        <v>1220</v>
      </c>
      <c r="C60" s="10" t="s">
        <v>135</v>
      </c>
      <c r="D60" s="10" t="s">
        <v>136</v>
      </c>
      <c r="E60" s="11">
        <v>3550084927</v>
      </c>
      <c r="F60" s="12" t="s">
        <v>9</v>
      </c>
      <c r="G60" s="20">
        <v>500000</v>
      </c>
    </row>
    <row r="61" spans="1:7" ht="24.95" customHeight="1" x14ac:dyDescent="0.2">
      <c r="A61" s="14">
        <v>60</v>
      </c>
      <c r="B61" s="15">
        <v>1205</v>
      </c>
      <c r="C61" s="16" t="s">
        <v>137</v>
      </c>
      <c r="D61" s="16" t="s">
        <v>138</v>
      </c>
      <c r="E61" s="11">
        <v>3559754097</v>
      </c>
      <c r="F61" s="17" t="s">
        <v>9</v>
      </c>
      <c r="G61" s="21">
        <v>600000</v>
      </c>
    </row>
    <row r="62" spans="1:7" ht="24.95" customHeight="1" x14ac:dyDescent="0.2">
      <c r="A62" s="9">
        <v>61</v>
      </c>
      <c r="B62" s="15">
        <v>672</v>
      </c>
      <c r="C62" s="16" t="s">
        <v>139</v>
      </c>
      <c r="D62" s="16" t="s">
        <v>140</v>
      </c>
      <c r="E62" s="11">
        <v>3520988755</v>
      </c>
      <c r="F62" s="17" t="s">
        <v>9</v>
      </c>
      <c r="G62" s="21">
        <v>700000</v>
      </c>
    </row>
    <row r="63" spans="1:7" ht="24.95" customHeight="1" x14ac:dyDescent="0.2">
      <c r="A63" s="9">
        <v>62</v>
      </c>
      <c r="B63" s="15">
        <v>351</v>
      </c>
      <c r="C63" s="16" t="s">
        <v>141</v>
      </c>
      <c r="D63" s="16" t="s">
        <v>142</v>
      </c>
      <c r="E63" s="11">
        <v>3540019863</v>
      </c>
      <c r="F63" s="17" t="s">
        <v>9</v>
      </c>
      <c r="G63" s="21">
        <v>600000</v>
      </c>
    </row>
    <row r="64" spans="1:7" ht="24.95" customHeight="1" x14ac:dyDescent="0.2">
      <c r="A64" s="14">
        <v>63</v>
      </c>
      <c r="B64" s="15">
        <v>150</v>
      </c>
      <c r="C64" s="16" t="s">
        <v>143</v>
      </c>
      <c r="D64" s="16" t="s">
        <v>144</v>
      </c>
      <c r="E64" s="11" t="s">
        <v>145</v>
      </c>
      <c r="F64" s="17" t="s">
        <v>9</v>
      </c>
      <c r="G64" s="21">
        <v>400000</v>
      </c>
    </row>
    <row r="65" spans="1:7" ht="24.95" customHeight="1" x14ac:dyDescent="0.2">
      <c r="A65" s="9">
        <v>64</v>
      </c>
      <c r="B65" s="15">
        <v>422</v>
      </c>
      <c r="C65" s="16" t="s">
        <v>21</v>
      </c>
      <c r="D65" s="16" t="s">
        <v>146</v>
      </c>
      <c r="E65" s="11">
        <v>3559909651</v>
      </c>
      <c r="F65" s="17" t="s">
        <v>9</v>
      </c>
      <c r="G65" s="21">
        <v>250000</v>
      </c>
    </row>
    <row r="66" spans="1:7" ht="24.95" customHeight="1" x14ac:dyDescent="0.2">
      <c r="A66" s="9">
        <v>65</v>
      </c>
      <c r="B66" s="10">
        <v>584</v>
      </c>
      <c r="C66" s="10" t="s">
        <v>120</v>
      </c>
      <c r="D66" s="10" t="s">
        <v>146</v>
      </c>
      <c r="E66" s="11">
        <v>3559451965</v>
      </c>
      <c r="F66" s="12" t="s">
        <v>9</v>
      </c>
      <c r="G66" s="20">
        <v>100000</v>
      </c>
    </row>
    <row r="67" spans="1:7" ht="24.95" customHeight="1" x14ac:dyDescent="0.2">
      <c r="A67" s="14">
        <v>66</v>
      </c>
      <c r="B67" s="10">
        <v>442</v>
      </c>
      <c r="C67" s="10" t="s">
        <v>147</v>
      </c>
      <c r="D67" s="10" t="s">
        <v>148</v>
      </c>
      <c r="E67" s="11">
        <v>5479903616</v>
      </c>
      <c r="F67" s="12" t="s">
        <v>9</v>
      </c>
      <c r="G67" s="20">
        <v>500000</v>
      </c>
    </row>
    <row r="68" spans="1:7" ht="24.95" customHeight="1" x14ac:dyDescent="0.2">
      <c r="A68" s="9">
        <v>67</v>
      </c>
      <c r="B68" s="10">
        <v>646</v>
      </c>
      <c r="C68" s="10" t="s">
        <v>149</v>
      </c>
      <c r="D68" s="10" t="s">
        <v>150</v>
      </c>
      <c r="E68" s="11" t="s">
        <v>151</v>
      </c>
      <c r="F68" s="12" t="s">
        <v>9</v>
      </c>
      <c r="G68" s="20">
        <v>140000</v>
      </c>
    </row>
    <row r="69" spans="1:7" ht="24.95" customHeight="1" x14ac:dyDescent="0.2">
      <c r="A69" s="9">
        <v>68</v>
      </c>
      <c r="B69" s="15">
        <v>551</v>
      </c>
      <c r="C69" s="16" t="s">
        <v>95</v>
      </c>
      <c r="D69" s="16" t="s">
        <v>152</v>
      </c>
      <c r="E69" s="11" t="s">
        <v>153</v>
      </c>
      <c r="F69" s="17" t="s">
        <v>9</v>
      </c>
      <c r="G69" s="21">
        <v>1200000</v>
      </c>
    </row>
    <row r="70" spans="1:7" ht="24.95" customHeight="1" x14ac:dyDescent="0.2">
      <c r="A70" s="14">
        <v>69</v>
      </c>
      <c r="B70" s="10">
        <v>393</v>
      </c>
      <c r="C70" s="10" t="s">
        <v>154</v>
      </c>
      <c r="D70" s="10" t="s">
        <v>155</v>
      </c>
      <c r="E70" s="11" t="s">
        <v>156</v>
      </c>
      <c r="F70" s="12" t="s">
        <v>9</v>
      </c>
      <c r="G70" s="20">
        <v>300000</v>
      </c>
    </row>
    <row r="71" spans="1:7" ht="24.95" customHeight="1" x14ac:dyDescent="0.2">
      <c r="A71" s="9">
        <v>70</v>
      </c>
      <c r="B71" s="15">
        <v>568</v>
      </c>
      <c r="C71" s="16" t="s">
        <v>120</v>
      </c>
      <c r="D71" s="16" t="s">
        <v>157</v>
      </c>
      <c r="E71" s="11">
        <v>2293637638</v>
      </c>
      <c r="F71" s="17" t="s">
        <v>9</v>
      </c>
      <c r="G71" s="21">
        <v>450000</v>
      </c>
    </row>
    <row r="72" spans="1:7" ht="24.95" customHeight="1" x14ac:dyDescent="0.2">
      <c r="A72" s="9">
        <v>71</v>
      </c>
      <c r="B72" s="10">
        <v>39</v>
      </c>
      <c r="C72" s="10" t="s">
        <v>158</v>
      </c>
      <c r="D72" s="10" t="s">
        <v>159</v>
      </c>
      <c r="E72" s="11" t="s">
        <v>160</v>
      </c>
      <c r="F72" s="12" t="s">
        <v>9</v>
      </c>
      <c r="G72" s="20">
        <v>2000000</v>
      </c>
    </row>
    <row r="73" spans="1:7" ht="24.95" customHeight="1" x14ac:dyDescent="0.2">
      <c r="A73" s="14">
        <v>72</v>
      </c>
      <c r="B73" s="15">
        <v>375</v>
      </c>
      <c r="C73" s="16" t="s">
        <v>88</v>
      </c>
      <c r="D73" s="16" t="s">
        <v>161</v>
      </c>
      <c r="E73" s="11">
        <v>3501087543</v>
      </c>
      <c r="F73" s="17" t="s">
        <v>9</v>
      </c>
      <c r="G73" s="21">
        <v>600000</v>
      </c>
    </row>
    <row r="74" spans="1:7" ht="24.95" customHeight="1" x14ac:dyDescent="0.2">
      <c r="A74" s="9">
        <v>73</v>
      </c>
      <c r="B74" s="15">
        <v>963</v>
      </c>
      <c r="C74" s="16" t="s">
        <v>162</v>
      </c>
      <c r="D74" s="16" t="s">
        <v>163</v>
      </c>
      <c r="E74" s="11" t="s">
        <v>164</v>
      </c>
      <c r="F74" s="17" t="s">
        <v>9</v>
      </c>
      <c r="G74" s="21">
        <v>1000000</v>
      </c>
    </row>
    <row r="75" spans="1:7" ht="24.95" customHeight="1" x14ac:dyDescent="0.2">
      <c r="A75" s="9">
        <v>74</v>
      </c>
      <c r="B75" s="10">
        <v>1264</v>
      </c>
      <c r="C75" s="10" t="s">
        <v>165</v>
      </c>
      <c r="D75" s="10" t="s">
        <v>166</v>
      </c>
      <c r="E75" s="11">
        <v>3501024975</v>
      </c>
      <c r="F75" s="12" t="s">
        <v>9</v>
      </c>
      <c r="G75" s="20">
        <v>1000000</v>
      </c>
    </row>
    <row r="76" spans="1:7" ht="24.95" customHeight="1" x14ac:dyDescent="0.2">
      <c r="A76" s="14">
        <v>75</v>
      </c>
      <c r="B76" s="10">
        <v>1375</v>
      </c>
      <c r="C76" s="10" t="s">
        <v>167</v>
      </c>
      <c r="D76" s="10" t="s">
        <v>168</v>
      </c>
      <c r="E76" s="11">
        <v>3510155629</v>
      </c>
      <c r="F76" s="12" t="s">
        <v>9</v>
      </c>
      <c r="G76" s="20">
        <v>700000</v>
      </c>
    </row>
    <row r="77" spans="1:7" ht="24.95" customHeight="1" x14ac:dyDescent="0.2">
      <c r="A77" s="9">
        <v>76</v>
      </c>
      <c r="B77" s="15">
        <v>1194</v>
      </c>
      <c r="C77" s="16" t="s">
        <v>169</v>
      </c>
      <c r="D77" s="16" t="s">
        <v>170</v>
      </c>
      <c r="E77" s="11">
        <v>5489915609</v>
      </c>
      <c r="F77" s="17" t="s">
        <v>9</v>
      </c>
      <c r="G77" s="21">
        <v>250000</v>
      </c>
    </row>
    <row r="78" spans="1:7" ht="24.95" customHeight="1" x14ac:dyDescent="0.2">
      <c r="A78" s="9">
        <v>77</v>
      </c>
      <c r="B78" s="10">
        <v>493</v>
      </c>
      <c r="C78" s="10" t="s">
        <v>171</v>
      </c>
      <c r="D78" s="10" t="s">
        <v>172</v>
      </c>
      <c r="E78" s="11" t="s">
        <v>173</v>
      </c>
      <c r="F78" s="12" t="s">
        <v>9</v>
      </c>
      <c r="G78" s="20">
        <v>700000</v>
      </c>
    </row>
    <row r="79" spans="1:7" ht="24.95" customHeight="1" x14ac:dyDescent="0.2">
      <c r="A79" s="14">
        <v>78</v>
      </c>
      <c r="B79" s="10">
        <v>1151</v>
      </c>
      <c r="C79" s="10" t="s">
        <v>174</v>
      </c>
      <c r="D79" s="10" t="s">
        <v>175</v>
      </c>
      <c r="E79" s="11">
        <v>2380165769</v>
      </c>
      <c r="F79" s="12" t="s">
        <v>9</v>
      </c>
      <c r="G79" s="20">
        <v>420000</v>
      </c>
    </row>
    <row r="80" spans="1:7" ht="24.95" customHeight="1" x14ac:dyDescent="0.2">
      <c r="A80" s="9">
        <v>79</v>
      </c>
      <c r="B80" s="15">
        <v>831</v>
      </c>
      <c r="C80" s="16" t="s">
        <v>176</v>
      </c>
      <c r="D80" s="16" t="s">
        <v>177</v>
      </c>
      <c r="E80" s="11">
        <v>3500380328</v>
      </c>
      <c r="F80" s="17" t="s">
        <v>9</v>
      </c>
      <c r="G80" s="21">
        <v>200000</v>
      </c>
    </row>
    <row r="81" spans="1:7" ht="24.95" customHeight="1" x14ac:dyDescent="0.2">
      <c r="A81" s="9">
        <v>80</v>
      </c>
      <c r="B81" s="10">
        <v>167</v>
      </c>
      <c r="C81" s="10" t="s">
        <v>178</v>
      </c>
      <c r="D81" s="10" t="s">
        <v>179</v>
      </c>
      <c r="E81" s="11" t="s">
        <v>180</v>
      </c>
      <c r="F81" s="12" t="s">
        <v>9</v>
      </c>
      <c r="G81" s="20">
        <v>1000000</v>
      </c>
    </row>
    <row r="82" spans="1:7" ht="24.95" customHeight="1" x14ac:dyDescent="0.2">
      <c r="A82" s="14">
        <v>81</v>
      </c>
      <c r="B82" s="15">
        <v>740</v>
      </c>
      <c r="C82" s="16" t="s">
        <v>33</v>
      </c>
      <c r="D82" s="16" t="s">
        <v>181</v>
      </c>
      <c r="E82" s="11">
        <v>3490025636</v>
      </c>
      <c r="F82" s="17" t="s">
        <v>9</v>
      </c>
      <c r="G82" s="21">
        <v>600000</v>
      </c>
    </row>
    <row r="83" spans="1:7" ht="24.95" customHeight="1" x14ac:dyDescent="0.2">
      <c r="A83" s="9">
        <v>82</v>
      </c>
      <c r="B83" s="15">
        <v>1359</v>
      </c>
      <c r="C83" s="16" t="s">
        <v>10</v>
      </c>
      <c r="D83" s="16" t="s">
        <v>182</v>
      </c>
      <c r="E83" s="11">
        <v>3510247183</v>
      </c>
      <c r="F83" s="17" t="s">
        <v>9</v>
      </c>
      <c r="G83" s="21">
        <v>1120000</v>
      </c>
    </row>
    <row r="84" spans="1:7" ht="24.95" customHeight="1" x14ac:dyDescent="0.2">
      <c r="A84" s="9">
        <v>83</v>
      </c>
      <c r="B84" s="15">
        <v>1330</v>
      </c>
      <c r="C84" s="16" t="s">
        <v>183</v>
      </c>
      <c r="D84" s="16" t="s">
        <v>184</v>
      </c>
      <c r="E84" s="11">
        <v>3510214420</v>
      </c>
      <c r="F84" s="17" t="s">
        <v>9</v>
      </c>
      <c r="G84" s="21">
        <v>1120000</v>
      </c>
    </row>
    <row r="85" spans="1:7" ht="24.95" customHeight="1" x14ac:dyDescent="0.2">
      <c r="A85" s="14">
        <v>84</v>
      </c>
      <c r="B85" s="15">
        <v>1349</v>
      </c>
      <c r="C85" s="16" t="s">
        <v>185</v>
      </c>
      <c r="D85" s="16" t="s">
        <v>186</v>
      </c>
      <c r="E85" s="11">
        <v>2281132056</v>
      </c>
      <c r="F85" s="17" t="s">
        <v>9</v>
      </c>
      <c r="G85" s="21">
        <v>280000</v>
      </c>
    </row>
    <row r="86" spans="1:7" ht="24.95" customHeight="1" x14ac:dyDescent="0.2">
      <c r="A86" s="9">
        <v>85</v>
      </c>
      <c r="B86" s="15">
        <v>260</v>
      </c>
      <c r="C86" s="16" t="s">
        <v>187</v>
      </c>
      <c r="D86" s="16" t="s">
        <v>188</v>
      </c>
      <c r="E86" s="11">
        <v>2560000113</v>
      </c>
      <c r="F86" s="17" t="s">
        <v>9</v>
      </c>
      <c r="G86" s="21">
        <v>200000</v>
      </c>
    </row>
    <row r="87" spans="1:7" ht="24.95" customHeight="1" x14ac:dyDescent="0.2">
      <c r="A87" s="9">
        <v>86</v>
      </c>
      <c r="B87" s="10">
        <v>891</v>
      </c>
      <c r="C87" s="10" t="s">
        <v>35</v>
      </c>
      <c r="D87" s="10" t="s">
        <v>189</v>
      </c>
      <c r="E87" s="11">
        <v>2370372648</v>
      </c>
      <c r="F87" s="12" t="s">
        <v>9</v>
      </c>
      <c r="G87" s="20">
        <v>300000</v>
      </c>
    </row>
    <row r="88" spans="1:7" ht="24.95" customHeight="1" x14ac:dyDescent="0.2">
      <c r="A88" s="14">
        <v>87</v>
      </c>
      <c r="B88" s="10">
        <v>1355</v>
      </c>
      <c r="C88" s="10" t="s">
        <v>183</v>
      </c>
      <c r="D88" s="10" t="s">
        <v>190</v>
      </c>
      <c r="E88" s="11">
        <v>3510162188</v>
      </c>
      <c r="F88" s="12" t="s">
        <v>9</v>
      </c>
      <c r="G88" s="20">
        <v>350000</v>
      </c>
    </row>
    <row r="89" spans="1:7" ht="24.95" customHeight="1" x14ac:dyDescent="0.2">
      <c r="A89" s="9">
        <v>88</v>
      </c>
      <c r="B89" s="10">
        <v>973</v>
      </c>
      <c r="C89" s="10" t="s">
        <v>191</v>
      </c>
      <c r="D89" s="10" t="s">
        <v>192</v>
      </c>
      <c r="E89" s="11" t="s">
        <v>193</v>
      </c>
      <c r="F89" s="12" t="s">
        <v>9</v>
      </c>
      <c r="G89" s="20">
        <v>1000000</v>
      </c>
    </row>
    <row r="90" spans="1:7" ht="24.95" customHeight="1" x14ac:dyDescent="0.2">
      <c r="A90" s="9">
        <v>89</v>
      </c>
      <c r="B90" s="10">
        <v>264</v>
      </c>
      <c r="C90" s="10" t="s">
        <v>194</v>
      </c>
      <c r="D90" s="10" t="s">
        <v>195</v>
      </c>
      <c r="E90" s="11">
        <v>3520843943</v>
      </c>
      <c r="F90" s="12" t="s">
        <v>9</v>
      </c>
      <c r="G90" s="20">
        <v>560000</v>
      </c>
    </row>
    <row r="91" spans="1:7" ht="24.95" customHeight="1" x14ac:dyDescent="0.2">
      <c r="A91" s="14">
        <v>90</v>
      </c>
      <c r="B91" s="10">
        <v>975</v>
      </c>
      <c r="C91" s="10" t="s">
        <v>196</v>
      </c>
      <c r="D91" s="10" t="s">
        <v>197</v>
      </c>
      <c r="E91" s="11" t="s">
        <v>198</v>
      </c>
      <c r="F91" s="12" t="s">
        <v>9</v>
      </c>
      <c r="G91" s="20">
        <v>600000</v>
      </c>
    </row>
    <row r="92" spans="1:7" ht="24.95" customHeight="1" x14ac:dyDescent="0.2">
      <c r="A92" s="9">
        <v>91</v>
      </c>
      <c r="B92" s="10">
        <v>180</v>
      </c>
      <c r="C92" s="10" t="s">
        <v>199</v>
      </c>
      <c r="D92" s="10" t="s">
        <v>200</v>
      </c>
      <c r="E92" s="11" t="s">
        <v>201</v>
      </c>
      <c r="F92" s="12" t="s">
        <v>9</v>
      </c>
      <c r="G92" s="20">
        <v>1000000</v>
      </c>
    </row>
    <row r="93" spans="1:7" ht="24.95" customHeight="1" x14ac:dyDescent="0.2">
      <c r="A93" s="9">
        <v>92</v>
      </c>
      <c r="B93" s="15">
        <v>181</v>
      </c>
      <c r="C93" s="16" t="s">
        <v>202</v>
      </c>
      <c r="D93" s="16" t="s">
        <v>203</v>
      </c>
      <c r="E93" s="11" t="s">
        <v>204</v>
      </c>
      <c r="F93" s="17" t="s">
        <v>9</v>
      </c>
      <c r="G93" s="21">
        <v>1000000</v>
      </c>
    </row>
    <row r="94" spans="1:7" ht="24.95" customHeight="1" x14ac:dyDescent="0.2">
      <c r="A94" s="14">
        <v>93</v>
      </c>
      <c r="B94" s="10">
        <v>1134</v>
      </c>
      <c r="C94" s="10" t="s">
        <v>205</v>
      </c>
      <c r="D94" s="10" t="s">
        <v>206</v>
      </c>
      <c r="E94" s="11">
        <v>1060292297</v>
      </c>
      <c r="F94" s="12" t="s">
        <v>9</v>
      </c>
      <c r="G94" s="20">
        <v>800000</v>
      </c>
    </row>
    <row r="95" spans="1:7" ht="24.95" customHeight="1" x14ac:dyDescent="0.2">
      <c r="A95" s="9">
        <v>94</v>
      </c>
      <c r="B95" s="10">
        <v>880</v>
      </c>
      <c r="C95" s="10" t="s">
        <v>207</v>
      </c>
      <c r="D95" s="10" t="s">
        <v>208</v>
      </c>
      <c r="E95" s="11" t="s">
        <v>209</v>
      </c>
      <c r="F95" s="12" t="s">
        <v>9</v>
      </c>
      <c r="G95" s="20">
        <v>1240000</v>
      </c>
    </row>
    <row r="96" spans="1:7" ht="24.95" customHeight="1" x14ac:dyDescent="0.2">
      <c r="A96" s="9">
        <v>95</v>
      </c>
      <c r="B96" s="10">
        <v>1180</v>
      </c>
      <c r="C96" s="10" t="s">
        <v>210</v>
      </c>
      <c r="D96" s="10" t="s">
        <v>211</v>
      </c>
      <c r="E96" s="11">
        <v>2372068687</v>
      </c>
      <c r="F96" s="12" t="s">
        <v>9</v>
      </c>
      <c r="G96" s="20">
        <v>600000</v>
      </c>
    </row>
    <row r="97" spans="1:7" ht="24.95" customHeight="1" x14ac:dyDescent="0.2">
      <c r="A97" s="14">
        <v>96</v>
      </c>
      <c r="B97" s="15">
        <v>52</v>
      </c>
      <c r="C97" s="16" t="s">
        <v>212</v>
      </c>
      <c r="D97" s="16" t="s">
        <v>213</v>
      </c>
      <c r="E97" s="11" t="s">
        <v>214</v>
      </c>
      <c r="F97" s="17" t="s">
        <v>9</v>
      </c>
      <c r="G97" s="21">
        <v>1600000</v>
      </c>
    </row>
    <row r="98" spans="1:7" ht="24.95" customHeight="1" x14ac:dyDescent="0.2">
      <c r="A98" s="9">
        <v>97</v>
      </c>
      <c r="B98" s="15">
        <v>709</v>
      </c>
      <c r="C98" s="16" t="s">
        <v>215</v>
      </c>
      <c r="D98" s="16" t="s">
        <v>216</v>
      </c>
      <c r="E98" s="11">
        <v>2380106452</v>
      </c>
      <c r="F98" s="17" t="s">
        <v>9</v>
      </c>
      <c r="G98" s="21">
        <v>200000</v>
      </c>
    </row>
    <row r="99" spans="1:7" ht="24.95" customHeight="1" x14ac:dyDescent="0.2">
      <c r="A99" s="9">
        <v>98</v>
      </c>
      <c r="B99" s="15">
        <v>1210</v>
      </c>
      <c r="C99" s="16" t="s">
        <v>59</v>
      </c>
      <c r="D99" s="16" t="s">
        <v>217</v>
      </c>
      <c r="E99" s="11">
        <v>3521308693</v>
      </c>
      <c r="F99" s="17" t="s">
        <v>9</v>
      </c>
      <c r="G99" s="21">
        <v>500000</v>
      </c>
    </row>
    <row r="100" spans="1:7" ht="24.95" customHeight="1" x14ac:dyDescent="0.2">
      <c r="A100" s="14">
        <v>99</v>
      </c>
      <c r="B100" s="10">
        <v>190</v>
      </c>
      <c r="C100" s="10" t="s">
        <v>218</v>
      </c>
      <c r="D100" s="10" t="s">
        <v>219</v>
      </c>
      <c r="E100" s="11" t="s">
        <v>220</v>
      </c>
      <c r="F100" s="12" t="s">
        <v>9</v>
      </c>
      <c r="G100" s="20">
        <v>600000</v>
      </c>
    </row>
    <row r="101" spans="1:7" ht="24.95" customHeight="1" x14ac:dyDescent="0.2">
      <c r="A101" s="9">
        <v>100</v>
      </c>
      <c r="B101" s="15">
        <v>765</v>
      </c>
      <c r="C101" s="16" t="s">
        <v>221</v>
      </c>
      <c r="D101" s="16" t="s">
        <v>222</v>
      </c>
      <c r="E101" s="11">
        <v>3559875773</v>
      </c>
      <c r="F101" s="17" t="s">
        <v>9</v>
      </c>
      <c r="G101" s="21">
        <v>100000</v>
      </c>
    </row>
    <row r="102" spans="1:7" ht="24.95" customHeight="1" x14ac:dyDescent="0.6">
      <c r="A102" s="24">
        <v>101</v>
      </c>
      <c r="B102" s="25"/>
      <c r="C102" s="25" t="s">
        <v>223</v>
      </c>
      <c r="D102" s="25" t="s">
        <v>224</v>
      </c>
      <c r="E102" s="25">
        <v>2392101132</v>
      </c>
      <c r="F102" s="17" t="s">
        <v>9</v>
      </c>
      <c r="G102" s="23">
        <v>280000</v>
      </c>
    </row>
    <row r="103" spans="1:7" ht="24.95" customHeight="1" x14ac:dyDescent="0.6">
      <c r="A103" s="24">
        <v>102</v>
      </c>
      <c r="B103" s="25"/>
      <c r="C103" s="25" t="s">
        <v>225</v>
      </c>
      <c r="D103" s="25" t="s">
        <v>226</v>
      </c>
      <c r="E103" s="25">
        <v>3550058799</v>
      </c>
      <c r="F103" s="26" t="s">
        <v>9</v>
      </c>
      <c r="G103" s="23">
        <v>150000</v>
      </c>
    </row>
    <row r="104" spans="1:7" ht="24.95" customHeight="1" x14ac:dyDescent="0.6">
      <c r="A104" s="1"/>
      <c r="B104" s="1"/>
      <c r="C104" s="1"/>
      <c r="D104" s="1"/>
      <c r="E104" s="1"/>
      <c r="F104" s="22" t="s">
        <v>227</v>
      </c>
      <c r="G104" s="23">
        <v>67270000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rightToLeft="1" tabSelected="1" workbookViewId="0">
      <selection activeCell="G3" sqref="G3"/>
    </sheetView>
  </sheetViews>
  <sheetFormatPr defaultRowHeight="24.95" customHeight="1" x14ac:dyDescent="0.5"/>
  <cols>
    <col min="1" max="1" width="6.125" style="2" customWidth="1"/>
    <col min="2" max="2" width="10.875" style="3" customWidth="1"/>
    <col min="3" max="3" width="13.25" style="3" customWidth="1"/>
    <col min="4" max="4" width="18" style="3" customWidth="1"/>
    <col min="5" max="5" width="16.375" style="3" customWidth="1"/>
    <col min="6" max="7" width="12.375" style="3" customWidth="1"/>
  </cols>
  <sheetData>
    <row r="1" spans="1:7" ht="24.95" customHeight="1" thickTop="1" thickBot="1" x14ac:dyDescent="0.25">
      <c r="A1" s="7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8" t="s">
        <v>228</v>
      </c>
    </row>
    <row r="2" spans="1:7" ht="24.95" customHeight="1" thickTop="1" x14ac:dyDescent="0.2">
      <c r="A2" s="9">
        <v>1</v>
      </c>
      <c r="B2" s="10">
        <v>325</v>
      </c>
      <c r="C2" s="10" t="str">
        <f>"وحيد"</f>
        <v>وحيد</v>
      </c>
      <c r="D2" s="10" t="str">
        <f>"ابراهيمي اصطهباناتي"</f>
        <v>ابراهيمي اصطهباناتي</v>
      </c>
      <c r="E2" s="11" t="s">
        <v>229</v>
      </c>
      <c r="F2" s="12" t="s">
        <v>9</v>
      </c>
      <c r="G2" s="13">
        <v>300000</v>
      </c>
    </row>
    <row r="3" spans="1:7" ht="24.95" customHeight="1" x14ac:dyDescent="0.2">
      <c r="A3" s="9">
        <v>2</v>
      </c>
      <c r="B3" s="10">
        <v>797</v>
      </c>
      <c r="C3" s="10" t="str">
        <f>"مسعود"</f>
        <v>مسعود</v>
      </c>
      <c r="D3" s="10" t="str">
        <f>"احمدپور"</f>
        <v>احمدپور</v>
      </c>
      <c r="E3" s="11" t="s">
        <v>12</v>
      </c>
      <c r="F3" s="12" t="s">
        <v>9</v>
      </c>
      <c r="G3" s="13">
        <v>600000</v>
      </c>
    </row>
    <row r="4" spans="1:7" ht="24.95" customHeight="1" x14ac:dyDescent="0.2">
      <c r="A4" s="9">
        <v>3</v>
      </c>
      <c r="B4" s="15">
        <v>1342</v>
      </c>
      <c r="C4" s="16" t="str">
        <f>"صادق"</f>
        <v>صادق</v>
      </c>
      <c r="D4" s="16" t="str">
        <f>"احمدي حبيب آباد"</f>
        <v>احمدي حبيب آباد</v>
      </c>
      <c r="E4" s="11">
        <v>4220230173</v>
      </c>
      <c r="F4" s="17" t="s">
        <v>9</v>
      </c>
      <c r="G4" s="18">
        <v>210000</v>
      </c>
    </row>
    <row r="5" spans="1:7" ht="24.95" customHeight="1" x14ac:dyDescent="0.2">
      <c r="A5" s="9">
        <v>4</v>
      </c>
      <c r="B5" s="15">
        <v>74</v>
      </c>
      <c r="C5" s="16" t="str">
        <f>"گل بس"</f>
        <v>گل بس</v>
      </c>
      <c r="D5" s="16" t="str">
        <f>"اسماعيلي"</f>
        <v>اسماعيلي</v>
      </c>
      <c r="E5" s="11" t="s">
        <v>230</v>
      </c>
      <c r="F5" s="17" t="s">
        <v>9</v>
      </c>
      <c r="G5" s="18">
        <v>600000</v>
      </c>
    </row>
    <row r="6" spans="1:7" ht="24.95" customHeight="1" x14ac:dyDescent="0.2">
      <c r="A6" s="9">
        <v>5</v>
      </c>
      <c r="B6" s="15">
        <v>921</v>
      </c>
      <c r="C6" s="16" t="str">
        <f>"حسين"</f>
        <v>حسين</v>
      </c>
      <c r="D6" s="16" t="str">
        <f>"اسماعيلي فرد"</f>
        <v>اسماعيلي فرد</v>
      </c>
      <c r="E6" s="11" t="s">
        <v>231</v>
      </c>
      <c r="F6" s="17" t="s">
        <v>9</v>
      </c>
      <c r="G6" s="18">
        <v>800000</v>
      </c>
    </row>
    <row r="7" spans="1:7" ht="24.95" customHeight="1" x14ac:dyDescent="0.2">
      <c r="A7" s="9">
        <v>6</v>
      </c>
      <c r="B7" s="15">
        <v>1340</v>
      </c>
      <c r="C7" s="16" t="str">
        <f>"فريبرز"</f>
        <v>فريبرز</v>
      </c>
      <c r="D7" s="16" t="str">
        <f>"اشکني پور جفره"</f>
        <v>اشکني پور جفره</v>
      </c>
      <c r="E7" s="11">
        <v>3501403356</v>
      </c>
      <c r="F7" s="17" t="s">
        <v>9</v>
      </c>
      <c r="G7" s="18">
        <v>300000</v>
      </c>
    </row>
    <row r="8" spans="1:7" ht="24.95" customHeight="1" x14ac:dyDescent="0.2">
      <c r="A8" s="9">
        <v>7</v>
      </c>
      <c r="B8" s="15">
        <v>450</v>
      </c>
      <c r="C8" s="16" t="str">
        <f>"سيدابراهيم"</f>
        <v>سيدابراهيم</v>
      </c>
      <c r="D8" s="16" t="str">
        <f>"اعلايي خانقاه سادات"</f>
        <v>اعلايي خانقاه سادات</v>
      </c>
      <c r="E8" s="11" t="s">
        <v>232</v>
      </c>
      <c r="F8" s="17" t="s">
        <v>9</v>
      </c>
      <c r="G8" s="18">
        <v>1000000</v>
      </c>
    </row>
    <row r="9" spans="1:7" ht="24.95" customHeight="1" x14ac:dyDescent="0.2">
      <c r="A9" s="9">
        <v>8</v>
      </c>
      <c r="B9" s="15">
        <v>585</v>
      </c>
      <c r="C9" s="16" t="str">
        <f>"سيد حسن"</f>
        <v>سيد حسن</v>
      </c>
      <c r="D9" s="16" t="str">
        <f>"افسرده فرد"</f>
        <v>افسرده فرد</v>
      </c>
      <c r="E9" s="11">
        <v>3500899005</v>
      </c>
      <c r="F9" s="17" t="s">
        <v>9</v>
      </c>
      <c r="G9" s="18">
        <v>600000</v>
      </c>
    </row>
    <row r="10" spans="1:7" ht="24.95" customHeight="1" x14ac:dyDescent="0.2">
      <c r="A10" s="9">
        <v>9</v>
      </c>
      <c r="B10" s="10">
        <v>452</v>
      </c>
      <c r="C10" s="10" t="str">
        <f>"محمدرضا"</f>
        <v>محمدرضا</v>
      </c>
      <c r="D10" s="10" t="str">
        <f>"اکبرپور"</f>
        <v>اکبرپور</v>
      </c>
      <c r="E10" s="11" t="s">
        <v>233</v>
      </c>
      <c r="F10" s="12" t="s">
        <v>9</v>
      </c>
      <c r="G10" s="13">
        <v>200000</v>
      </c>
    </row>
    <row r="11" spans="1:7" ht="24.95" customHeight="1" x14ac:dyDescent="0.2">
      <c r="A11" s="9">
        <v>10</v>
      </c>
      <c r="B11" s="15">
        <v>526</v>
      </c>
      <c r="C11" s="16" t="str">
        <f>"سارا"</f>
        <v>سارا</v>
      </c>
      <c r="D11" s="16" t="str">
        <f>"اميدي"</f>
        <v>اميدي</v>
      </c>
      <c r="E11" s="11" t="s">
        <v>234</v>
      </c>
      <c r="F11" s="17" t="s">
        <v>9</v>
      </c>
      <c r="G11" s="18">
        <v>1200000</v>
      </c>
    </row>
    <row r="12" spans="1:7" ht="24.95" customHeight="1" x14ac:dyDescent="0.2">
      <c r="A12" s="9">
        <v>11</v>
      </c>
      <c r="B12" s="15">
        <v>924</v>
      </c>
      <c r="C12" s="16" t="str">
        <f>"بهنام"</f>
        <v>بهنام</v>
      </c>
      <c r="D12" s="16" t="str">
        <f>"اميني"</f>
        <v>اميني</v>
      </c>
      <c r="E12" s="11" t="s">
        <v>235</v>
      </c>
      <c r="F12" s="17" t="s">
        <v>9</v>
      </c>
      <c r="G12" s="18">
        <v>200000</v>
      </c>
    </row>
    <row r="13" spans="1:7" ht="24.95" customHeight="1" x14ac:dyDescent="0.2">
      <c r="A13" s="9">
        <v>12</v>
      </c>
      <c r="B13" s="10">
        <v>1288</v>
      </c>
      <c r="C13" s="10" t="str">
        <f>"مهدي"</f>
        <v>مهدي</v>
      </c>
      <c r="D13" s="10" t="str">
        <f>"انصاري جابري"</f>
        <v>انصاري جابري</v>
      </c>
      <c r="E13" s="11">
        <v>5480042238</v>
      </c>
      <c r="F13" s="12" t="s">
        <v>9</v>
      </c>
      <c r="G13" s="13">
        <v>300000</v>
      </c>
    </row>
    <row r="14" spans="1:7" ht="24.95" customHeight="1" x14ac:dyDescent="0.2">
      <c r="A14" s="9">
        <v>13</v>
      </c>
      <c r="B14" s="15">
        <v>1290</v>
      </c>
      <c r="C14" s="16" t="str">
        <f>"مرتضي"</f>
        <v>مرتضي</v>
      </c>
      <c r="D14" s="16" t="str">
        <f>"اوشال"</f>
        <v>اوشال</v>
      </c>
      <c r="E14" s="11">
        <v>4240275156</v>
      </c>
      <c r="F14" s="17" t="s">
        <v>9</v>
      </c>
      <c r="G14" s="18">
        <v>600000</v>
      </c>
    </row>
    <row r="15" spans="1:7" ht="24.95" customHeight="1" x14ac:dyDescent="0.2">
      <c r="A15" s="9">
        <v>14</v>
      </c>
      <c r="B15" s="10">
        <v>925</v>
      </c>
      <c r="C15" s="10" t="str">
        <f>"سياوش"</f>
        <v>سياوش</v>
      </c>
      <c r="D15" s="10" t="str">
        <f>"ايرانپور"</f>
        <v>ايرانپور</v>
      </c>
      <c r="E15" s="11" t="s">
        <v>236</v>
      </c>
      <c r="F15" s="12" t="s">
        <v>9</v>
      </c>
      <c r="G15" s="13">
        <v>800000</v>
      </c>
    </row>
    <row r="16" spans="1:7" ht="24.95" customHeight="1" x14ac:dyDescent="0.2">
      <c r="A16" s="9">
        <v>15</v>
      </c>
      <c r="B16" s="15">
        <v>926</v>
      </c>
      <c r="C16" s="16" t="str">
        <f>"حسين"</f>
        <v>حسين</v>
      </c>
      <c r="D16" s="16" t="str">
        <f>"بادسار"</f>
        <v>بادسار</v>
      </c>
      <c r="E16" s="11" t="s">
        <v>237</v>
      </c>
      <c r="F16" s="17" t="s">
        <v>9</v>
      </c>
      <c r="G16" s="18">
        <v>250000</v>
      </c>
    </row>
    <row r="17" spans="1:7" ht="24.95" customHeight="1" x14ac:dyDescent="0.2">
      <c r="A17" s="9">
        <v>16</v>
      </c>
      <c r="B17" s="10">
        <v>928</v>
      </c>
      <c r="C17" s="10" t="str">
        <f>"احد"</f>
        <v>احد</v>
      </c>
      <c r="D17" s="10" t="str">
        <f>"باصري"</f>
        <v>باصري</v>
      </c>
      <c r="E17" s="11" t="s">
        <v>238</v>
      </c>
      <c r="F17" s="12" t="s">
        <v>9</v>
      </c>
      <c r="G17" s="13">
        <v>500000</v>
      </c>
    </row>
    <row r="18" spans="1:7" ht="24.95" customHeight="1" x14ac:dyDescent="0.2">
      <c r="A18" s="9">
        <v>17</v>
      </c>
      <c r="B18" s="10">
        <v>727</v>
      </c>
      <c r="C18" s="10" t="str">
        <f>"عبدالناصر"</f>
        <v>عبدالناصر</v>
      </c>
      <c r="D18" s="10" t="str">
        <f>"بچاچري نژاد"</f>
        <v>بچاچري نژاد</v>
      </c>
      <c r="E18" s="11">
        <v>5859904762</v>
      </c>
      <c r="F18" s="12" t="s">
        <v>9</v>
      </c>
      <c r="G18" s="13">
        <v>500000</v>
      </c>
    </row>
    <row r="19" spans="1:7" ht="24.95" customHeight="1" x14ac:dyDescent="0.2">
      <c r="A19" s="9">
        <v>18</v>
      </c>
      <c r="B19" s="15">
        <v>374</v>
      </c>
      <c r="C19" s="16" t="str">
        <f>"مهدي"</f>
        <v>مهدي</v>
      </c>
      <c r="D19" s="16" t="str">
        <f>"برتون"</f>
        <v>برتون</v>
      </c>
      <c r="E19" s="11">
        <v>3559897319</v>
      </c>
      <c r="F19" s="17" t="s">
        <v>9</v>
      </c>
      <c r="G19" s="18">
        <v>400000</v>
      </c>
    </row>
    <row r="20" spans="1:7" ht="24.95" customHeight="1" x14ac:dyDescent="0.2">
      <c r="A20" s="9">
        <v>19</v>
      </c>
      <c r="B20" s="10">
        <v>1246</v>
      </c>
      <c r="C20" s="10" t="str">
        <f>"دانيال"</f>
        <v>دانيال</v>
      </c>
      <c r="D20" s="10" t="str">
        <f>"برزگر"</f>
        <v>برزگر</v>
      </c>
      <c r="E20" s="11">
        <v>3490286316</v>
      </c>
      <c r="F20" s="12" t="s">
        <v>9</v>
      </c>
      <c r="G20" s="13">
        <v>800000</v>
      </c>
    </row>
    <row r="21" spans="1:7" ht="24.95" customHeight="1" x14ac:dyDescent="0.2">
      <c r="A21" s="9">
        <v>20</v>
      </c>
      <c r="B21" s="15">
        <v>255</v>
      </c>
      <c r="C21" s="16" t="str">
        <f>"مرتضي"</f>
        <v>مرتضي</v>
      </c>
      <c r="D21" s="16" t="str">
        <f>"بشار"</f>
        <v>بشار</v>
      </c>
      <c r="E21" s="11">
        <v>3559956145</v>
      </c>
      <c r="F21" s="17" t="s">
        <v>9</v>
      </c>
      <c r="G21" s="18">
        <v>1200000</v>
      </c>
    </row>
    <row r="22" spans="1:7" ht="24.95" customHeight="1" x14ac:dyDescent="0.2">
      <c r="A22" s="9">
        <v>21</v>
      </c>
      <c r="B22" s="15">
        <v>689</v>
      </c>
      <c r="C22" s="16" t="str">
        <f>"فرشيد"</f>
        <v>فرشيد</v>
      </c>
      <c r="D22" s="16" t="str">
        <f>"بوشهريان"</f>
        <v>بوشهريان</v>
      </c>
      <c r="E22" s="11">
        <v>1818571234</v>
      </c>
      <c r="F22" s="17" t="s">
        <v>9</v>
      </c>
      <c r="G22" s="18">
        <v>300000</v>
      </c>
    </row>
    <row r="23" spans="1:7" ht="24.95" customHeight="1" x14ac:dyDescent="0.2">
      <c r="A23" s="9">
        <v>22</v>
      </c>
      <c r="B23" s="15">
        <v>1397</v>
      </c>
      <c r="C23" s="16" t="str">
        <f>"محمد"</f>
        <v>محمد</v>
      </c>
      <c r="D23" s="16" t="str">
        <f>"پديسار"</f>
        <v>پديسار</v>
      </c>
      <c r="E23" s="11" t="s">
        <v>50</v>
      </c>
      <c r="F23" s="17" t="s">
        <v>9</v>
      </c>
      <c r="G23" s="18">
        <v>1000000</v>
      </c>
    </row>
    <row r="24" spans="1:7" ht="24.95" customHeight="1" x14ac:dyDescent="0.2">
      <c r="A24" s="9">
        <v>23</v>
      </c>
      <c r="B24" s="15">
        <v>424</v>
      </c>
      <c r="C24" s="16" t="str">
        <f>"سيد محمد"</f>
        <v>سيد محمد</v>
      </c>
      <c r="D24" s="16" t="str">
        <f>"پور قنبري"</f>
        <v>پور قنبري</v>
      </c>
      <c r="E24" s="11">
        <v>3521139131</v>
      </c>
      <c r="F24" s="17" t="s">
        <v>9</v>
      </c>
      <c r="G24" s="18">
        <v>600000</v>
      </c>
    </row>
    <row r="25" spans="1:7" ht="24.95" customHeight="1" x14ac:dyDescent="0.2">
      <c r="A25" s="9">
        <v>24</v>
      </c>
      <c r="B25" s="15">
        <v>903</v>
      </c>
      <c r="C25" s="16" t="str">
        <f>"محمدکاظم"</f>
        <v>محمدکاظم</v>
      </c>
      <c r="D25" s="16" t="str">
        <f>"توکلي"</f>
        <v>توکلي</v>
      </c>
      <c r="E25" s="11">
        <v>2372770225</v>
      </c>
      <c r="F25" s="17" t="s">
        <v>9</v>
      </c>
      <c r="G25" s="18">
        <v>300000</v>
      </c>
    </row>
    <row r="26" spans="1:7" ht="24.95" customHeight="1" x14ac:dyDescent="0.2">
      <c r="A26" s="9">
        <v>25</v>
      </c>
      <c r="B26" s="15">
        <v>408</v>
      </c>
      <c r="C26" s="16" t="str">
        <f>"ايرج"</f>
        <v>ايرج</v>
      </c>
      <c r="D26" s="16" t="str">
        <f>"ثوامري"</f>
        <v>ثوامري</v>
      </c>
      <c r="E26" s="11">
        <v>1817283294</v>
      </c>
      <c r="F26" s="17" t="s">
        <v>9</v>
      </c>
      <c r="G26" s="18">
        <v>1200000</v>
      </c>
    </row>
    <row r="27" spans="1:7" ht="24.95" customHeight="1" x14ac:dyDescent="0.2">
      <c r="A27" s="9">
        <v>26</v>
      </c>
      <c r="B27" s="10">
        <v>138</v>
      </c>
      <c r="C27" s="10" t="str">
        <f>"محمدرضا"</f>
        <v>محمدرضا</v>
      </c>
      <c r="D27" s="10" t="str">
        <f>"جالبوتي"</f>
        <v>جالبوتي</v>
      </c>
      <c r="E27" s="11" t="s">
        <v>239</v>
      </c>
      <c r="F27" s="12" t="s">
        <v>9</v>
      </c>
      <c r="G27" s="13">
        <v>600000</v>
      </c>
    </row>
    <row r="28" spans="1:7" ht="24.95" customHeight="1" x14ac:dyDescent="0.2">
      <c r="A28" s="9">
        <v>27</v>
      </c>
      <c r="B28" s="15">
        <v>1147</v>
      </c>
      <c r="C28" s="16" t="str">
        <f>"بهروز"</f>
        <v>بهروز</v>
      </c>
      <c r="D28" s="16" t="str">
        <f>"جلالي"</f>
        <v>جلالي</v>
      </c>
      <c r="E28" s="11" t="s">
        <v>240</v>
      </c>
      <c r="F28" s="17" t="s">
        <v>9</v>
      </c>
      <c r="G28" s="18">
        <v>350000</v>
      </c>
    </row>
    <row r="29" spans="1:7" ht="24.95" customHeight="1" x14ac:dyDescent="0.2">
      <c r="A29" s="9">
        <v>28</v>
      </c>
      <c r="B29" s="10">
        <v>14</v>
      </c>
      <c r="C29" s="10" t="str">
        <f>"محمدحسن"</f>
        <v>محمدحسن</v>
      </c>
      <c r="D29" s="10" t="str">
        <f t="shared" ref="D29:D30" si="0">"جمالي"</f>
        <v>جمالي</v>
      </c>
      <c r="E29" s="11" t="s">
        <v>241</v>
      </c>
      <c r="F29" s="12" t="s">
        <v>9</v>
      </c>
      <c r="G29" s="13">
        <v>600000</v>
      </c>
    </row>
    <row r="30" spans="1:7" ht="24.95" customHeight="1" x14ac:dyDescent="0.2">
      <c r="A30" s="9">
        <v>29</v>
      </c>
      <c r="B30" s="15">
        <v>750</v>
      </c>
      <c r="C30" s="16" t="str">
        <f>"ابوالفضل"</f>
        <v>ابوالفضل</v>
      </c>
      <c r="D30" s="16" t="str">
        <f t="shared" si="0"/>
        <v>جمالي</v>
      </c>
      <c r="E30" s="11">
        <v>3501550944</v>
      </c>
      <c r="F30" s="17" t="s">
        <v>9</v>
      </c>
      <c r="G30" s="18">
        <v>700000</v>
      </c>
    </row>
    <row r="31" spans="1:7" ht="24.95" customHeight="1" x14ac:dyDescent="0.2">
      <c r="A31" s="9">
        <v>30</v>
      </c>
      <c r="B31" s="15">
        <v>1353</v>
      </c>
      <c r="C31" s="16" t="str">
        <f>"مجتبي"</f>
        <v>مجتبي</v>
      </c>
      <c r="D31" s="16" t="str">
        <f>"چکي"</f>
        <v>چکي</v>
      </c>
      <c r="E31" s="11">
        <v>1850017816</v>
      </c>
      <c r="F31" s="17" t="s">
        <v>9</v>
      </c>
      <c r="G31" s="18">
        <v>600000</v>
      </c>
    </row>
    <row r="32" spans="1:7" ht="24.95" customHeight="1" x14ac:dyDescent="0.2">
      <c r="A32" s="9">
        <v>31</v>
      </c>
      <c r="B32" s="15">
        <v>92</v>
      </c>
      <c r="C32" s="16" t="str">
        <f>"احسان"</f>
        <v>احسان</v>
      </c>
      <c r="D32" s="16" t="str">
        <f>"حاجي نژاد"</f>
        <v>حاجي نژاد</v>
      </c>
      <c r="E32" s="11" t="s">
        <v>242</v>
      </c>
      <c r="F32" s="17" t="s">
        <v>9</v>
      </c>
      <c r="G32" s="18">
        <v>200000</v>
      </c>
    </row>
    <row r="33" spans="1:7" ht="24.95" customHeight="1" x14ac:dyDescent="0.2">
      <c r="A33" s="9">
        <v>32</v>
      </c>
      <c r="B33" s="15">
        <v>382</v>
      </c>
      <c r="C33" s="16" t="str">
        <f>"سيد امير"</f>
        <v>سيد امير</v>
      </c>
      <c r="D33" s="16" t="str">
        <f t="shared" ref="D33" si="1">"حسيني"</f>
        <v>حسيني</v>
      </c>
      <c r="E33" s="11">
        <v>3501465564</v>
      </c>
      <c r="F33" s="17" t="s">
        <v>9</v>
      </c>
      <c r="G33" s="18">
        <v>500000</v>
      </c>
    </row>
    <row r="34" spans="1:7" ht="24.95" customHeight="1" x14ac:dyDescent="0.2">
      <c r="A34" s="9">
        <v>33</v>
      </c>
      <c r="B34" s="15">
        <v>1232</v>
      </c>
      <c r="C34" s="16" t="str">
        <f>"محمد جواد"</f>
        <v>محمد جواد</v>
      </c>
      <c r="D34" s="16" t="str">
        <f t="shared" ref="D34" si="2">"حيدري"</f>
        <v>حيدري</v>
      </c>
      <c r="E34" s="11">
        <v>3550084528</v>
      </c>
      <c r="F34" s="17" t="s">
        <v>9</v>
      </c>
      <c r="G34" s="18">
        <v>400000</v>
      </c>
    </row>
    <row r="35" spans="1:7" ht="24.95" customHeight="1" x14ac:dyDescent="0.2">
      <c r="A35" s="9">
        <v>34</v>
      </c>
      <c r="B35" s="15">
        <v>734</v>
      </c>
      <c r="C35" s="16" t="str">
        <f>"حسين"</f>
        <v>حسين</v>
      </c>
      <c r="D35" s="16" t="str">
        <f>"حيدريان"</f>
        <v>حيدريان</v>
      </c>
      <c r="E35" s="11">
        <v>3550053010</v>
      </c>
      <c r="F35" s="17" t="s">
        <v>9</v>
      </c>
      <c r="G35" s="18">
        <v>1200000</v>
      </c>
    </row>
    <row r="36" spans="1:7" ht="24.95" customHeight="1" x14ac:dyDescent="0.2">
      <c r="A36" s="9">
        <v>35</v>
      </c>
      <c r="B36" s="10">
        <v>357</v>
      </c>
      <c r="C36" s="10" t="str">
        <f>"مهرزاد"</f>
        <v>مهرزاد</v>
      </c>
      <c r="D36" s="10" t="str">
        <f>"حيدريان اصل"</f>
        <v>حيدريان اصل</v>
      </c>
      <c r="E36" s="11">
        <v>3500364462</v>
      </c>
      <c r="F36" s="12" t="s">
        <v>9</v>
      </c>
      <c r="G36" s="13">
        <v>500000</v>
      </c>
    </row>
    <row r="37" spans="1:7" ht="24.95" customHeight="1" x14ac:dyDescent="0.2">
      <c r="A37" s="9">
        <v>36</v>
      </c>
      <c r="B37" s="15">
        <v>307</v>
      </c>
      <c r="C37" s="16" t="str">
        <f>"حبيب اله"</f>
        <v>حبيب اله</v>
      </c>
      <c r="D37" s="16" t="str">
        <f>"خدادادي"</f>
        <v>خدادادي</v>
      </c>
      <c r="E37" s="11" t="s">
        <v>243</v>
      </c>
      <c r="F37" s="17" t="s">
        <v>9</v>
      </c>
      <c r="G37" s="18">
        <v>200000</v>
      </c>
    </row>
    <row r="38" spans="1:7" ht="24.95" customHeight="1" x14ac:dyDescent="0.2">
      <c r="A38" s="9">
        <v>37</v>
      </c>
      <c r="B38" s="15">
        <v>869</v>
      </c>
      <c r="C38" s="16" t="str">
        <f>"موسي"</f>
        <v>موسي</v>
      </c>
      <c r="D38" s="16" t="str">
        <f t="shared" ref="D38" si="3">"خدري"</f>
        <v>خدري</v>
      </c>
      <c r="E38" s="11" t="s">
        <v>76</v>
      </c>
      <c r="F38" s="17" t="s">
        <v>9</v>
      </c>
      <c r="G38" s="18">
        <v>800000</v>
      </c>
    </row>
    <row r="39" spans="1:7" ht="24.95" customHeight="1" x14ac:dyDescent="0.2">
      <c r="A39" s="9">
        <v>38</v>
      </c>
      <c r="B39" s="10">
        <v>17</v>
      </c>
      <c r="C39" s="10" t="str">
        <f>"محمد"</f>
        <v>محمد</v>
      </c>
      <c r="D39" s="10" t="str">
        <f>"خليفه"</f>
        <v>خليفه</v>
      </c>
      <c r="E39" s="11" t="s">
        <v>81</v>
      </c>
      <c r="F39" s="12" t="s">
        <v>9</v>
      </c>
      <c r="G39" s="13">
        <v>1020000</v>
      </c>
    </row>
    <row r="40" spans="1:7" ht="24.95" customHeight="1" x14ac:dyDescent="0.2">
      <c r="A40" s="9">
        <v>39</v>
      </c>
      <c r="B40" s="15">
        <v>440</v>
      </c>
      <c r="C40" s="16" t="str">
        <f>"احمد"</f>
        <v>احمد</v>
      </c>
      <c r="D40" s="16" t="str">
        <f>"خليفه"</f>
        <v>خليفه</v>
      </c>
      <c r="E40" s="11">
        <v>3501410050</v>
      </c>
      <c r="F40" s="17" t="s">
        <v>9</v>
      </c>
      <c r="G40" s="18">
        <v>1200000</v>
      </c>
    </row>
    <row r="41" spans="1:7" ht="24.95" customHeight="1" x14ac:dyDescent="0.2">
      <c r="A41" s="9">
        <v>40</v>
      </c>
      <c r="B41" s="15">
        <v>717</v>
      </c>
      <c r="C41" s="16" t="str">
        <f>"شاپور"</f>
        <v>شاپور</v>
      </c>
      <c r="D41" s="16" t="str">
        <f>"دشتيان"</f>
        <v>دشتيان</v>
      </c>
      <c r="E41" s="11">
        <v>2295268321</v>
      </c>
      <c r="F41" s="17" t="s">
        <v>9</v>
      </c>
      <c r="G41" s="18">
        <v>200000</v>
      </c>
    </row>
    <row r="42" spans="1:7" ht="24.95" customHeight="1" x14ac:dyDescent="0.2">
      <c r="A42" s="9">
        <v>41</v>
      </c>
      <c r="B42" s="10">
        <v>320</v>
      </c>
      <c r="C42" s="10" t="str">
        <f>"داريوش"</f>
        <v>داريوش</v>
      </c>
      <c r="D42" s="10" t="str">
        <f>"راهواره"</f>
        <v>راهواره</v>
      </c>
      <c r="E42" s="11" t="s">
        <v>244</v>
      </c>
      <c r="F42" s="12" t="s">
        <v>9</v>
      </c>
      <c r="G42" s="13">
        <v>200000</v>
      </c>
    </row>
    <row r="43" spans="1:7" ht="24.95" customHeight="1" x14ac:dyDescent="0.2">
      <c r="A43" s="9">
        <v>42</v>
      </c>
      <c r="B43" s="15">
        <v>23</v>
      </c>
      <c r="C43" s="16" t="str">
        <f>"يعقوب"</f>
        <v>يعقوب</v>
      </c>
      <c r="D43" s="16" t="str">
        <f>"رضائي"</f>
        <v>رضائي</v>
      </c>
      <c r="E43" s="11" t="s">
        <v>245</v>
      </c>
      <c r="F43" s="17" t="s">
        <v>9</v>
      </c>
      <c r="G43" s="18">
        <v>200000</v>
      </c>
    </row>
    <row r="44" spans="1:7" ht="24.95" customHeight="1" x14ac:dyDescent="0.2">
      <c r="A44" s="9">
        <v>43</v>
      </c>
      <c r="B44" s="10">
        <v>206</v>
      </c>
      <c r="C44" s="10" t="str">
        <f>"عليرضا"</f>
        <v>عليرضا</v>
      </c>
      <c r="D44" s="10" t="str">
        <f>"رضائي بوشهري"</f>
        <v>رضائي بوشهري</v>
      </c>
      <c r="E44" s="11">
        <v>3500847511</v>
      </c>
      <c r="F44" s="12" t="s">
        <v>9</v>
      </c>
      <c r="G44" s="13">
        <v>600000</v>
      </c>
    </row>
    <row r="45" spans="1:7" ht="24.95" customHeight="1" x14ac:dyDescent="0.2">
      <c r="A45" s="9">
        <v>44</v>
      </c>
      <c r="B45" s="10">
        <v>514</v>
      </c>
      <c r="C45" s="10" t="str">
        <f>"بديع الزمان"</f>
        <v>بديع الزمان</v>
      </c>
      <c r="D45" s="10" t="str">
        <f>"رفيعي"</f>
        <v>رفيعي</v>
      </c>
      <c r="E45" s="11">
        <v>1817463306</v>
      </c>
      <c r="F45" s="12" t="s">
        <v>9</v>
      </c>
      <c r="G45" s="13">
        <v>600000</v>
      </c>
    </row>
    <row r="46" spans="1:7" ht="24.95" customHeight="1" x14ac:dyDescent="0.2">
      <c r="A46" s="9">
        <v>45</v>
      </c>
      <c r="B46" s="10">
        <v>847</v>
      </c>
      <c r="C46" s="10" t="str">
        <f>"امين"</f>
        <v>امين</v>
      </c>
      <c r="D46" s="10" t="str">
        <f>"رودحله پور"</f>
        <v>رودحله پور</v>
      </c>
      <c r="E46" s="11" t="s">
        <v>119</v>
      </c>
      <c r="F46" s="12" t="s">
        <v>9</v>
      </c>
      <c r="G46" s="13">
        <v>420000</v>
      </c>
    </row>
    <row r="47" spans="1:7" ht="24.95" customHeight="1" x14ac:dyDescent="0.2">
      <c r="A47" s="9">
        <v>46</v>
      </c>
      <c r="B47" s="15">
        <v>736</v>
      </c>
      <c r="C47" s="16" t="str">
        <f>"امير"</f>
        <v>امير</v>
      </c>
      <c r="D47" s="16" t="str">
        <f>"روزرخ"</f>
        <v>روزرخ</v>
      </c>
      <c r="E47" s="11">
        <v>3501052553</v>
      </c>
      <c r="F47" s="17" t="s">
        <v>9</v>
      </c>
      <c r="G47" s="18">
        <v>400000</v>
      </c>
    </row>
    <row r="48" spans="1:7" ht="24.95" customHeight="1" x14ac:dyDescent="0.2">
      <c r="A48" s="9">
        <v>47</v>
      </c>
      <c r="B48" s="15">
        <v>540</v>
      </c>
      <c r="C48" s="16" t="str">
        <f>"قنبر"</f>
        <v>قنبر</v>
      </c>
      <c r="D48" s="16" t="str">
        <f>"رئيسي"</f>
        <v>رئيسي</v>
      </c>
      <c r="E48" s="11" t="s">
        <v>246</v>
      </c>
      <c r="F48" s="17" t="s">
        <v>9</v>
      </c>
      <c r="G48" s="18">
        <v>350000</v>
      </c>
    </row>
    <row r="49" spans="1:7" ht="24.95" customHeight="1" x14ac:dyDescent="0.2">
      <c r="A49" s="9">
        <v>48</v>
      </c>
      <c r="B49" s="15">
        <v>1233</v>
      </c>
      <c r="C49" s="16" t="str">
        <f>"کامران"</f>
        <v>کامران</v>
      </c>
      <c r="D49" s="16" t="str">
        <f t="shared" ref="D49" si="4">"زارعي"</f>
        <v>زارعي</v>
      </c>
      <c r="E49" s="11">
        <v>2420226811</v>
      </c>
      <c r="F49" s="17" t="s">
        <v>9</v>
      </c>
      <c r="G49" s="18">
        <v>150000</v>
      </c>
    </row>
    <row r="50" spans="1:7" ht="24.95" customHeight="1" x14ac:dyDescent="0.2">
      <c r="A50" s="9">
        <v>49</v>
      </c>
      <c r="B50" s="15">
        <v>1203</v>
      </c>
      <c r="C50" s="16" t="str">
        <f>"علي"</f>
        <v>علي</v>
      </c>
      <c r="D50" s="16" t="str">
        <f t="shared" ref="D50:D51" si="5">"زنده بودي"</f>
        <v>زنده بودي</v>
      </c>
      <c r="E50" s="11">
        <v>3501011709</v>
      </c>
      <c r="F50" s="17" t="s">
        <v>9</v>
      </c>
      <c r="G50" s="18">
        <v>140000</v>
      </c>
    </row>
    <row r="51" spans="1:7" ht="24.95" customHeight="1" x14ac:dyDescent="0.2">
      <c r="A51" s="9">
        <v>50</v>
      </c>
      <c r="B51" s="15">
        <v>1405</v>
      </c>
      <c r="C51" s="16" t="str">
        <f>"يوسف"</f>
        <v>يوسف</v>
      </c>
      <c r="D51" s="16" t="str">
        <f t="shared" si="5"/>
        <v>زنده بودي</v>
      </c>
      <c r="E51" s="11" t="s">
        <v>122</v>
      </c>
      <c r="F51" s="17" t="s">
        <v>9</v>
      </c>
      <c r="G51" s="18">
        <v>200000</v>
      </c>
    </row>
    <row r="52" spans="1:7" ht="24.95" customHeight="1" x14ac:dyDescent="0.2">
      <c r="A52" s="9">
        <v>51</v>
      </c>
      <c r="B52" s="10">
        <v>1314</v>
      </c>
      <c r="C52" s="10" t="str">
        <f>"عزيز"</f>
        <v>عزيز</v>
      </c>
      <c r="D52" s="10" t="str">
        <f>"سالمي نيا"</f>
        <v>سالمي نيا</v>
      </c>
      <c r="E52" s="11">
        <v>3510172061</v>
      </c>
      <c r="F52" s="12" t="s">
        <v>9</v>
      </c>
      <c r="G52" s="13">
        <v>500000</v>
      </c>
    </row>
    <row r="53" spans="1:7" ht="24.95" customHeight="1" x14ac:dyDescent="0.2">
      <c r="A53" s="9">
        <v>52</v>
      </c>
      <c r="B53" s="10">
        <v>27</v>
      </c>
      <c r="C53" s="10" t="str">
        <f>"اصغر"</f>
        <v>اصغر</v>
      </c>
      <c r="D53" s="10" t="str">
        <f>"سركار"</f>
        <v>سركار</v>
      </c>
      <c r="E53" s="11" t="s">
        <v>247</v>
      </c>
      <c r="F53" s="12" t="s">
        <v>9</v>
      </c>
      <c r="G53" s="13">
        <v>600000</v>
      </c>
    </row>
    <row r="54" spans="1:7" ht="24.95" customHeight="1" x14ac:dyDescent="0.2">
      <c r="A54" s="9">
        <v>53</v>
      </c>
      <c r="B54" s="10">
        <v>28</v>
      </c>
      <c r="C54" s="10" t="str">
        <f>"داريوش"</f>
        <v>داريوش</v>
      </c>
      <c r="D54" s="10" t="str">
        <f>"سرملي"</f>
        <v>سرملي</v>
      </c>
      <c r="E54" s="11" t="s">
        <v>248</v>
      </c>
      <c r="F54" s="12" t="s">
        <v>9</v>
      </c>
      <c r="G54" s="13">
        <v>500000</v>
      </c>
    </row>
    <row r="55" spans="1:7" ht="24.95" customHeight="1" x14ac:dyDescent="0.2">
      <c r="A55" s="9">
        <v>54</v>
      </c>
      <c r="B55" s="10">
        <v>1167</v>
      </c>
      <c r="C55" s="10" t="str">
        <f>"محمد"</f>
        <v>محمد</v>
      </c>
      <c r="D55" s="10" t="str">
        <f>"سروش"</f>
        <v>سروش</v>
      </c>
      <c r="E55" s="11">
        <v>2420350820</v>
      </c>
      <c r="F55" s="12" t="s">
        <v>9</v>
      </c>
      <c r="G55" s="13">
        <v>600000</v>
      </c>
    </row>
    <row r="56" spans="1:7" ht="24.95" customHeight="1" x14ac:dyDescent="0.2">
      <c r="A56" s="9">
        <v>55</v>
      </c>
      <c r="B56" s="10">
        <v>481</v>
      </c>
      <c r="C56" s="10" t="str">
        <f>"صادق"</f>
        <v>صادق</v>
      </c>
      <c r="D56" s="10" t="str">
        <f>"شهابي"</f>
        <v>شهابي</v>
      </c>
      <c r="E56" s="11" t="s">
        <v>249</v>
      </c>
      <c r="F56" s="12" t="s">
        <v>9</v>
      </c>
      <c r="G56" s="13">
        <v>400000</v>
      </c>
    </row>
    <row r="57" spans="1:7" ht="24.95" customHeight="1" x14ac:dyDescent="0.2">
      <c r="A57" s="9">
        <v>56</v>
      </c>
      <c r="B57" s="15">
        <v>1207</v>
      </c>
      <c r="C57" s="16" t="str">
        <f>"ابوالفضل"</f>
        <v>ابوالفضل</v>
      </c>
      <c r="D57" s="16" t="str">
        <f>"شهابي"</f>
        <v>شهابي</v>
      </c>
      <c r="E57" s="11">
        <v>1287376721</v>
      </c>
      <c r="F57" s="17" t="s">
        <v>9</v>
      </c>
      <c r="G57" s="18">
        <v>1100000</v>
      </c>
    </row>
    <row r="58" spans="1:7" ht="24.95" customHeight="1" x14ac:dyDescent="0.2">
      <c r="A58" s="9">
        <v>57</v>
      </c>
      <c r="B58" s="10">
        <v>853</v>
      </c>
      <c r="C58" s="10" t="str">
        <f>"مهدي"</f>
        <v>مهدي</v>
      </c>
      <c r="D58" s="10" t="str">
        <f>"صفري"</f>
        <v>صفري</v>
      </c>
      <c r="E58" s="11" t="s">
        <v>250</v>
      </c>
      <c r="F58" s="12" t="s">
        <v>9</v>
      </c>
      <c r="G58" s="13">
        <v>500000</v>
      </c>
    </row>
    <row r="59" spans="1:7" ht="24.95" customHeight="1" x14ac:dyDescent="0.2">
      <c r="A59" s="9">
        <v>58</v>
      </c>
      <c r="B59" s="15">
        <v>141</v>
      </c>
      <c r="C59" s="16" t="str">
        <f>"حميد"</f>
        <v>حميد</v>
      </c>
      <c r="D59" s="16" t="str">
        <f>"صفوي"</f>
        <v>صفوي</v>
      </c>
      <c r="E59" s="11" t="s">
        <v>251</v>
      </c>
      <c r="F59" s="17" t="s">
        <v>9</v>
      </c>
      <c r="G59" s="18">
        <v>500000</v>
      </c>
    </row>
    <row r="60" spans="1:7" ht="24.95" customHeight="1" x14ac:dyDescent="0.2">
      <c r="A60" s="9">
        <v>59</v>
      </c>
      <c r="B60" s="15">
        <v>1387</v>
      </c>
      <c r="C60" s="16" t="str">
        <f>"علي"</f>
        <v>علي</v>
      </c>
      <c r="D60" s="16" t="str">
        <f>"صفي ياري خفري"</f>
        <v>صفي ياري خفري</v>
      </c>
      <c r="E60" s="11">
        <v>2280897385</v>
      </c>
      <c r="F60" s="17" t="s">
        <v>9</v>
      </c>
      <c r="G60" s="18">
        <v>600000</v>
      </c>
    </row>
    <row r="61" spans="1:7" ht="24.95" customHeight="1" x14ac:dyDescent="0.2">
      <c r="A61" s="9">
        <v>60</v>
      </c>
      <c r="B61" s="10">
        <v>602</v>
      </c>
      <c r="C61" s="10" t="str">
        <f>"زينب"</f>
        <v>زينب</v>
      </c>
      <c r="D61" s="10" t="str">
        <f>"صمديان مطلق"</f>
        <v>صمديان مطلق</v>
      </c>
      <c r="E61" s="11" t="s">
        <v>252</v>
      </c>
      <c r="F61" s="12" t="s">
        <v>9</v>
      </c>
      <c r="G61" s="13">
        <v>600000</v>
      </c>
    </row>
    <row r="62" spans="1:7" ht="24.95" customHeight="1" x14ac:dyDescent="0.2">
      <c r="A62" s="9">
        <v>61</v>
      </c>
      <c r="B62" s="15">
        <v>32</v>
      </c>
      <c r="C62" s="16" t="str">
        <f>"صادق"</f>
        <v>صادق</v>
      </c>
      <c r="D62" s="16" t="str">
        <f>"عاشوري"</f>
        <v>عاشوري</v>
      </c>
      <c r="E62" s="11" t="s">
        <v>253</v>
      </c>
      <c r="F62" s="17" t="s">
        <v>9</v>
      </c>
      <c r="G62" s="18">
        <v>100000</v>
      </c>
    </row>
    <row r="63" spans="1:7" ht="24.95" customHeight="1" x14ac:dyDescent="0.2">
      <c r="A63" s="9">
        <v>62</v>
      </c>
      <c r="B63" s="10">
        <v>1220</v>
      </c>
      <c r="C63" s="10" t="str">
        <f>"امير"</f>
        <v>امير</v>
      </c>
      <c r="D63" s="10" t="str">
        <f>"عالي پور"</f>
        <v>عالي پور</v>
      </c>
      <c r="E63" s="11">
        <v>3550084927</v>
      </c>
      <c r="F63" s="12" t="s">
        <v>9</v>
      </c>
      <c r="G63" s="13">
        <v>650000</v>
      </c>
    </row>
    <row r="64" spans="1:7" ht="24.95" customHeight="1" x14ac:dyDescent="0.2">
      <c r="A64" s="9">
        <v>63</v>
      </c>
      <c r="B64" s="10">
        <v>778</v>
      </c>
      <c r="C64" s="10" t="str">
        <f>"محمود"</f>
        <v>محمود</v>
      </c>
      <c r="D64" s="10" t="str">
        <f>"عبدلي نديکي"</f>
        <v>عبدلي نديکي</v>
      </c>
      <c r="E64" s="11">
        <v>3149890292</v>
      </c>
      <c r="F64" s="12" t="s">
        <v>9</v>
      </c>
      <c r="G64" s="13">
        <v>300000</v>
      </c>
    </row>
    <row r="65" spans="1:7" ht="24.95" customHeight="1" x14ac:dyDescent="0.2">
      <c r="A65" s="9">
        <v>64</v>
      </c>
      <c r="B65" s="15">
        <v>150</v>
      </c>
      <c r="C65" s="16" t="str">
        <f>"سيدمهدي"</f>
        <v>سيدمهدي</v>
      </c>
      <c r="D65" s="16" t="str">
        <f>"عسكري"</f>
        <v>عسكري</v>
      </c>
      <c r="E65" s="11" t="s">
        <v>145</v>
      </c>
      <c r="F65" s="17" t="s">
        <v>9</v>
      </c>
      <c r="G65" s="18">
        <v>500000</v>
      </c>
    </row>
    <row r="66" spans="1:7" ht="24.95" customHeight="1" x14ac:dyDescent="0.2">
      <c r="A66" s="9">
        <v>65</v>
      </c>
      <c r="B66" s="15">
        <v>1322</v>
      </c>
      <c r="C66" s="16" t="str">
        <f>"ميثم"</f>
        <v>ميثم</v>
      </c>
      <c r="D66" s="16" t="str">
        <f>"علمداري"</f>
        <v>علمداري</v>
      </c>
      <c r="E66" s="11">
        <v>1820165663</v>
      </c>
      <c r="F66" s="17" t="s">
        <v>9</v>
      </c>
      <c r="G66" s="18">
        <v>900000</v>
      </c>
    </row>
    <row r="67" spans="1:7" ht="24.95" customHeight="1" x14ac:dyDescent="0.2">
      <c r="A67" s="9">
        <v>66</v>
      </c>
      <c r="B67" s="15">
        <v>422</v>
      </c>
      <c r="C67" s="16" t="str">
        <f>"حسين"</f>
        <v>حسين</v>
      </c>
      <c r="D67" s="16" t="str">
        <f>"علوي راد"</f>
        <v>علوي راد</v>
      </c>
      <c r="E67" s="11">
        <v>3559909651</v>
      </c>
      <c r="F67" s="17" t="s">
        <v>9</v>
      </c>
      <c r="G67" s="18">
        <v>250000</v>
      </c>
    </row>
    <row r="68" spans="1:7" ht="24.95" customHeight="1" x14ac:dyDescent="0.2">
      <c r="A68" s="9">
        <v>67</v>
      </c>
      <c r="B68" s="10">
        <v>584</v>
      </c>
      <c r="C68" s="10" t="str">
        <f>"علي"</f>
        <v>علي</v>
      </c>
      <c r="D68" s="10" t="str">
        <f>"علوي راد"</f>
        <v>علوي راد</v>
      </c>
      <c r="E68" s="11">
        <v>3559451965</v>
      </c>
      <c r="F68" s="12" t="s">
        <v>9</v>
      </c>
      <c r="G68" s="13">
        <v>100000</v>
      </c>
    </row>
    <row r="69" spans="1:7" ht="24.95" customHeight="1" x14ac:dyDescent="0.2">
      <c r="A69" s="9">
        <v>68</v>
      </c>
      <c r="B69" s="10">
        <v>442</v>
      </c>
      <c r="C69" s="10" t="str">
        <f>"ايوب"</f>
        <v>ايوب</v>
      </c>
      <c r="D69" s="10" t="str">
        <f t="shared" ref="D69" si="6">"غلامي"</f>
        <v>غلامي</v>
      </c>
      <c r="E69" s="11">
        <v>5479903616</v>
      </c>
      <c r="F69" s="12" t="s">
        <v>9</v>
      </c>
      <c r="G69" s="13">
        <v>1000000</v>
      </c>
    </row>
    <row r="70" spans="1:7" ht="24.95" customHeight="1" x14ac:dyDescent="0.2">
      <c r="A70" s="9">
        <v>69</v>
      </c>
      <c r="B70" s="10">
        <v>39</v>
      </c>
      <c r="C70" s="10" t="str">
        <f>"عبداله"</f>
        <v>عبداله</v>
      </c>
      <c r="D70" s="10" t="str">
        <f>"فولادي هليله"</f>
        <v>فولادي هليله</v>
      </c>
      <c r="E70" s="11" t="s">
        <v>160</v>
      </c>
      <c r="F70" s="12" t="s">
        <v>9</v>
      </c>
      <c r="G70" s="13">
        <v>400000</v>
      </c>
    </row>
    <row r="71" spans="1:7" ht="24.95" customHeight="1" x14ac:dyDescent="0.2">
      <c r="A71" s="9">
        <v>70</v>
      </c>
      <c r="B71" s="10">
        <v>966</v>
      </c>
      <c r="C71" s="10" t="str">
        <f>"جواد"</f>
        <v>جواد</v>
      </c>
      <c r="D71" s="10" t="str">
        <f>"قربان پور"</f>
        <v>قربان پور</v>
      </c>
      <c r="E71" s="11" t="s">
        <v>254</v>
      </c>
      <c r="F71" s="12" t="s">
        <v>9</v>
      </c>
      <c r="G71" s="13">
        <v>500000</v>
      </c>
    </row>
    <row r="72" spans="1:7" ht="24.95" customHeight="1" x14ac:dyDescent="0.2">
      <c r="A72" s="9">
        <v>71</v>
      </c>
      <c r="B72" s="10">
        <v>1264</v>
      </c>
      <c r="C72" s="10" t="str">
        <f>"محمد علي"</f>
        <v>محمد علي</v>
      </c>
      <c r="D72" s="10" t="str">
        <f>"قناعت زاده"</f>
        <v>قناعت زاده</v>
      </c>
      <c r="E72" s="11">
        <v>3501024975</v>
      </c>
      <c r="F72" s="12" t="s">
        <v>9</v>
      </c>
      <c r="G72" s="13">
        <v>1500000</v>
      </c>
    </row>
    <row r="73" spans="1:7" ht="24.95" customHeight="1" x14ac:dyDescent="0.2">
      <c r="A73" s="9">
        <v>72</v>
      </c>
      <c r="B73" s="15">
        <v>312</v>
      </c>
      <c r="C73" s="16" t="str">
        <f>"فهيمه"</f>
        <v>فهيمه</v>
      </c>
      <c r="D73" s="16" t="str">
        <f>"قنبري"</f>
        <v>قنبري</v>
      </c>
      <c r="E73" s="11" t="s">
        <v>255</v>
      </c>
      <c r="F73" s="17" t="s">
        <v>9</v>
      </c>
      <c r="G73" s="18">
        <v>700000</v>
      </c>
    </row>
    <row r="74" spans="1:7" ht="24.95" customHeight="1" x14ac:dyDescent="0.2">
      <c r="A74" s="9">
        <v>73</v>
      </c>
      <c r="B74" s="15">
        <v>427</v>
      </c>
      <c r="C74" s="16" t="str">
        <f>"عبدالمجيد"</f>
        <v>عبدالمجيد</v>
      </c>
      <c r="D74" s="16" t="str">
        <f>"كازروني"</f>
        <v>كازروني</v>
      </c>
      <c r="E74" s="11">
        <v>3500853757</v>
      </c>
      <c r="F74" s="17" t="s">
        <v>9</v>
      </c>
      <c r="G74" s="18">
        <v>270000</v>
      </c>
    </row>
    <row r="75" spans="1:7" ht="24.95" customHeight="1" x14ac:dyDescent="0.2">
      <c r="A75" s="9">
        <v>74</v>
      </c>
      <c r="B75" s="10">
        <v>493</v>
      </c>
      <c r="C75" s="10" t="str">
        <f>"هادي"</f>
        <v>هادي</v>
      </c>
      <c r="D75" s="10" t="str">
        <f>"كسرايي"</f>
        <v>كسرايي</v>
      </c>
      <c r="E75" s="11" t="s">
        <v>173</v>
      </c>
      <c r="F75" s="12" t="s">
        <v>9</v>
      </c>
      <c r="G75" s="13">
        <v>700000</v>
      </c>
    </row>
    <row r="76" spans="1:7" ht="24.95" customHeight="1" x14ac:dyDescent="0.2">
      <c r="A76" s="9">
        <v>75</v>
      </c>
      <c r="B76" s="15">
        <v>759</v>
      </c>
      <c r="C76" s="16" t="str">
        <f>"داريوش"</f>
        <v>داريوش</v>
      </c>
      <c r="D76" s="16" t="str">
        <f>"گرگين"</f>
        <v>گرگين</v>
      </c>
      <c r="E76" s="11" t="s">
        <v>256</v>
      </c>
      <c r="F76" s="17" t="s">
        <v>9</v>
      </c>
      <c r="G76" s="18">
        <v>600000</v>
      </c>
    </row>
    <row r="77" spans="1:7" ht="24.95" customHeight="1" x14ac:dyDescent="0.2">
      <c r="A77" s="9">
        <v>76</v>
      </c>
      <c r="B77" s="10">
        <v>556</v>
      </c>
      <c r="C77" s="10" t="str">
        <f>"سعيد"</f>
        <v>سعيد</v>
      </c>
      <c r="D77" s="10" t="str">
        <f>"ماندني"</f>
        <v>ماندني</v>
      </c>
      <c r="E77" s="11" t="s">
        <v>257</v>
      </c>
      <c r="F77" s="12" t="s">
        <v>9</v>
      </c>
      <c r="G77" s="13">
        <v>1000000</v>
      </c>
    </row>
    <row r="78" spans="1:7" ht="24.95" customHeight="1" x14ac:dyDescent="0.2">
      <c r="A78" s="9">
        <v>77</v>
      </c>
      <c r="B78" s="15">
        <v>740</v>
      </c>
      <c r="C78" s="16" t="str">
        <f>"محمد"</f>
        <v>محمد</v>
      </c>
      <c r="D78" s="16" t="str">
        <f>"ماهيني"</f>
        <v>ماهيني</v>
      </c>
      <c r="E78" s="11">
        <v>3490025636</v>
      </c>
      <c r="F78" s="17" t="s">
        <v>9</v>
      </c>
      <c r="G78" s="18">
        <v>900000</v>
      </c>
    </row>
    <row r="79" spans="1:7" ht="24.95" customHeight="1" x14ac:dyDescent="0.2">
      <c r="A79" s="9">
        <v>78</v>
      </c>
      <c r="B79" s="15">
        <v>1359</v>
      </c>
      <c r="C79" s="16" t="str">
        <f>"مسعود"</f>
        <v>مسعود</v>
      </c>
      <c r="D79" s="16" t="str">
        <f>"محسني بناري"</f>
        <v>محسني بناري</v>
      </c>
      <c r="E79" s="11">
        <v>3510247183</v>
      </c>
      <c r="F79" s="17" t="s">
        <v>9</v>
      </c>
      <c r="G79" s="18">
        <v>140000</v>
      </c>
    </row>
    <row r="80" spans="1:7" ht="24.95" customHeight="1" x14ac:dyDescent="0.2">
      <c r="A80" s="9">
        <v>79</v>
      </c>
      <c r="B80" s="10">
        <v>1204</v>
      </c>
      <c r="C80" s="10" t="str">
        <f>"فتح اله"</f>
        <v>فتح اله</v>
      </c>
      <c r="D80" s="10" t="str">
        <f>"محسني پور"</f>
        <v>محسني پور</v>
      </c>
      <c r="E80" s="11">
        <v>3500317111</v>
      </c>
      <c r="F80" s="12" t="s">
        <v>9</v>
      </c>
      <c r="G80" s="13">
        <v>1000000</v>
      </c>
    </row>
    <row r="81" spans="1:7" ht="24.95" customHeight="1" x14ac:dyDescent="0.2">
      <c r="A81" s="9">
        <v>80</v>
      </c>
      <c r="B81" s="15">
        <v>1330</v>
      </c>
      <c r="C81" s="16" t="str">
        <f>"حسن"</f>
        <v>حسن</v>
      </c>
      <c r="D81" s="16" t="str">
        <f>"محقق نژاد"</f>
        <v>محقق نژاد</v>
      </c>
      <c r="E81" s="11">
        <v>3510214420</v>
      </c>
      <c r="F81" s="17" t="s">
        <v>9</v>
      </c>
      <c r="G81" s="18">
        <v>840000</v>
      </c>
    </row>
    <row r="82" spans="1:7" ht="24.95" customHeight="1" x14ac:dyDescent="0.2">
      <c r="A82" s="9">
        <v>81</v>
      </c>
      <c r="B82" s="10">
        <v>48</v>
      </c>
      <c r="C82" s="10" t="str">
        <f>"سعيد"</f>
        <v>سعيد</v>
      </c>
      <c r="D82" s="10" t="str">
        <f>"محمدپور"</f>
        <v>محمدپور</v>
      </c>
      <c r="E82" s="11" t="s">
        <v>258</v>
      </c>
      <c r="F82" s="12" t="s">
        <v>9</v>
      </c>
      <c r="G82" s="13">
        <v>600000</v>
      </c>
    </row>
    <row r="83" spans="1:7" ht="24.95" customHeight="1" x14ac:dyDescent="0.2">
      <c r="A83" s="9">
        <v>82</v>
      </c>
      <c r="B83" s="15">
        <v>1349</v>
      </c>
      <c r="C83" s="16" t="str">
        <f>"روزبه"</f>
        <v>روزبه</v>
      </c>
      <c r="D83" s="16" t="str">
        <f t="shared" ref="D83:D84" si="7">"محمدي"</f>
        <v>محمدي</v>
      </c>
      <c r="E83" s="11">
        <v>2281132056</v>
      </c>
      <c r="F83" s="17" t="s">
        <v>9</v>
      </c>
      <c r="G83" s="18">
        <v>280000</v>
      </c>
    </row>
    <row r="84" spans="1:7" ht="24.95" customHeight="1" x14ac:dyDescent="0.2">
      <c r="A84" s="9">
        <v>83</v>
      </c>
      <c r="B84" s="15">
        <v>1408</v>
      </c>
      <c r="C84" s="16" t="str">
        <f>"مصطفي"</f>
        <v>مصطفي</v>
      </c>
      <c r="D84" s="16" t="str">
        <f t="shared" si="7"/>
        <v>محمدي</v>
      </c>
      <c r="E84" s="11" t="s">
        <v>259</v>
      </c>
      <c r="F84" s="17" t="s">
        <v>9</v>
      </c>
      <c r="G84" s="18">
        <v>600000</v>
      </c>
    </row>
    <row r="85" spans="1:7" ht="24.95" customHeight="1" x14ac:dyDescent="0.2">
      <c r="A85" s="9">
        <v>84</v>
      </c>
      <c r="B85" s="15">
        <v>391</v>
      </c>
      <c r="C85" s="16" t="str">
        <f>"حسين"</f>
        <v>حسين</v>
      </c>
      <c r="D85" s="16" t="str">
        <f>"محمدي حساوي"</f>
        <v>محمدي حساوي</v>
      </c>
      <c r="E85" s="11">
        <v>1828025666</v>
      </c>
      <c r="F85" s="17" t="s">
        <v>9</v>
      </c>
      <c r="G85" s="18">
        <v>500000</v>
      </c>
    </row>
    <row r="86" spans="1:7" ht="24.95" customHeight="1" x14ac:dyDescent="0.2">
      <c r="A86" s="9">
        <v>85</v>
      </c>
      <c r="B86" s="10">
        <v>637</v>
      </c>
      <c r="C86" s="10" t="str">
        <f>"مصطفي"</f>
        <v>مصطفي</v>
      </c>
      <c r="D86" s="10" t="str">
        <f>"مرادپور"</f>
        <v>مرادپور</v>
      </c>
      <c r="E86" s="11">
        <v>5130009339</v>
      </c>
      <c r="F86" s="12" t="s">
        <v>9</v>
      </c>
      <c r="G86" s="13">
        <v>700000</v>
      </c>
    </row>
    <row r="87" spans="1:7" ht="24.95" customHeight="1" x14ac:dyDescent="0.2">
      <c r="A87" s="9">
        <v>86</v>
      </c>
      <c r="B87" s="15">
        <v>260</v>
      </c>
      <c r="C87" s="16" t="str">
        <f>"بهروز"</f>
        <v>بهروز</v>
      </c>
      <c r="D87" s="16" t="str">
        <f t="shared" ref="D87" si="8">"مرادي"</f>
        <v>مرادي</v>
      </c>
      <c r="E87" s="11">
        <v>2560000113</v>
      </c>
      <c r="F87" s="17" t="s">
        <v>9</v>
      </c>
      <c r="G87" s="18">
        <v>500000</v>
      </c>
    </row>
    <row r="88" spans="1:7" ht="24.95" customHeight="1" x14ac:dyDescent="0.2">
      <c r="A88" s="9">
        <v>87</v>
      </c>
      <c r="B88" s="15">
        <v>787</v>
      </c>
      <c r="C88" s="16" t="str">
        <f>"سجاد"</f>
        <v>سجاد</v>
      </c>
      <c r="D88" s="16" t="str">
        <f>"مرادي عبداليوسفي"</f>
        <v>مرادي عبداليوسفي</v>
      </c>
      <c r="E88" s="11">
        <v>2280258773</v>
      </c>
      <c r="F88" s="17" t="s">
        <v>9</v>
      </c>
      <c r="G88" s="18">
        <v>200000</v>
      </c>
    </row>
    <row r="89" spans="1:7" ht="24.95" customHeight="1" x14ac:dyDescent="0.2">
      <c r="A89" s="9">
        <v>88</v>
      </c>
      <c r="B89" s="10">
        <v>891</v>
      </c>
      <c r="C89" s="10" t="str">
        <f>"غلامرضا"</f>
        <v>غلامرضا</v>
      </c>
      <c r="D89" s="10" t="str">
        <f>"مسافر"</f>
        <v>مسافر</v>
      </c>
      <c r="E89" s="11">
        <v>2370372648</v>
      </c>
      <c r="F89" s="12" t="s">
        <v>9</v>
      </c>
      <c r="G89" s="13">
        <v>340000</v>
      </c>
    </row>
    <row r="90" spans="1:7" ht="24.95" customHeight="1" x14ac:dyDescent="0.2">
      <c r="A90" s="9">
        <v>89</v>
      </c>
      <c r="B90" s="15">
        <v>1214</v>
      </c>
      <c r="C90" s="16" t="str">
        <f>"سيدمحمد"</f>
        <v>سيدمحمد</v>
      </c>
      <c r="D90" s="16" t="str">
        <f>"مساوات"</f>
        <v>مساوات</v>
      </c>
      <c r="E90" s="11">
        <v>3521281744</v>
      </c>
      <c r="F90" s="17" t="s">
        <v>9</v>
      </c>
      <c r="G90" s="18">
        <v>140000</v>
      </c>
    </row>
    <row r="91" spans="1:7" ht="24.95" customHeight="1" x14ac:dyDescent="0.2">
      <c r="A91" s="9">
        <v>90</v>
      </c>
      <c r="B91" s="15">
        <v>972</v>
      </c>
      <c r="C91" s="16" t="str">
        <f>"رضا"</f>
        <v>رضا</v>
      </c>
      <c r="D91" s="16" t="str">
        <f>"مقدم"</f>
        <v>مقدم</v>
      </c>
      <c r="E91" s="11" t="s">
        <v>260</v>
      </c>
      <c r="F91" s="17" t="s">
        <v>9</v>
      </c>
      <c r="G91" s="18">
        <v>800000</v>
      </c>
    </row>
    <row r="92" spans="1:7" ht="24.95" customHeight="1" x14ac:dyDescent="0.2">
      <c r="A92" s="9">
        <v>91</v>
      </c>
      <c r="B92" s="10">
        <v>264</v>
      </c>
      <c r="C92" s="10" t="str">
        <f>"اكبر"</f>
        <v>اكبر</v>
      </c>
      <c r="D92" s="10" t="str">
        <f>"ملكي"</f>
        <v>ملكي</v>
      </c>
      <c r="E92" s="11">
        <v>3520843943</v>
      </c>
      <c r="F92" s="12" t="s">
        <v>9</v>
      </c>
      <c r="G92" s="13">
        <v>280000</v>
      </c>
    </row>
    <row r="93" spans="1:7" ht="24.95" customHeight="1" x14ac:dyDescent="0.2">
      <c r="A93" s="9">
        <v>92</v>
      </c>
      <c r="B93" s="15">
        <v>1137</v>
      </c>
      <c r="C93" s="16" t="str">
        <f>"سيد حسن"</f>
        <v>سيد حسن</v>
      </c>
      <c r="D93" s="16" t="str">
        <f t="shared" ref="D93" si="9">"موسوي"</f>
        <v>موسوي</v>
      </c>
      <c r="E93" s="11">
        <v>5329973473</v>
      </c>
      <c r="F93" s="17" t="s">
        <v>9</v>
      </c>
      <c r="G93" s="18">
        <v>600000</v>
      </c>
    </row>
    <row r="94" spans="1:7" ht="24.95" customHeight="1" x14ac:dyDescent="0.2">
      <c r="A94" s="9">
        <v>93</v>
      </c>
      <c r="B94" s="10">
        <v>1134</v>
      </c>
      <c r="C94" s="10" t="str">
        <f>"سيد جمال الدين"</f>
        <v>سيد جمال الدين</v>
      </c>
      <c r="D94" s="10" t="str">
        <f>"موسوي نژاد"</f>
        <v>موسوي نژاد</v>
      </c>
      <c r="E94" s="11">
        <v>1060292297</v>
      </c>
      <c r="F94" s="12" t="s">
        <v>9</v>
      </c>
      <c r="G94" s="13">
        <v>800000</v>
      </c>
    </row>
    <row r="95" spans="1:7" ht="24.95" customHeight="1" x14ac:dyDescent="0.2">
      <c r="A95" s="9">
        <v>94</v>
      </c>
      <c r="B95" s="10">
        <v>793</v>
      </c>
      <c r="C95" s="10" t="str">
        <f>"حسين"</f>
        <v>حسين</v>
      </c>
      <c r="D95" s="10" t="str">
        <f>"نصيري"</f>
        <v>نصيري</v>
      </c>
      <c r="E95" s="11">
        <v>2400018553</v>
      </c>
      <c r="F95" s="12" t="s">
        <v>9</v>
      </c>
      <c r="G95" s="13">
        <v>100000</v>
      </c>
    </row>
    <row r="96" spans="1:7" ht="24.95" customHeight="1" x14ac:dyDescent="0.2">
      <c r="A96" s="9">
        <v>95</v>
      </c>
      <c r="B96" s="10">
        <v>1337</v>
      </c>
      <c r="C96" s="10" t="str">
        <f>"محمد"</f>
        <v>محمد</v>
      </c>
      <c r="D96" s="10" t="str">
        <f>"نوروزي"</f>
        <v>نوروزي</v>
      </c>
      <c r="E96" s="11">
        <v>2360127462</v>
      </c>
      <c r="F96" s="12" t="s">
        <v>9</v>
      </c>
      <c r="G96" s="13">
        <v>500000</v>
      </c>
    </row>
    <row r="97" spans="1:7" ht="24.95" customHeight="1" x14ac:dyDescent="0.2">
      <c r="A97" s="9">
        <v>96</v>
      </c>
      <c r="B97" s="10">
        <v>563</v>
      </c>
      <c r="C97" s="10" t="str">
        <f>"احمدرضا"</f>
        <v>احمدرضا</v>
      </c>
      <c r="D97" s="10" t="str">
        <f>"وطن خواه"</f>
        <v>وطن خواه</v>
      </c>
      <c r="E97" s="11" t="s">
        <v>261</v>
      </c>
      <c r="F97" s="12" t="s">
        <v>9</v>
      </c>
      <c r="G97" s="13">
        <v>2000000</v>
      </c>
    </row>
    <row r="98" spans="1:7" ht="24.95" customHeight="1" x14ac:dyDescent="0.2">
      <c r="A98" s="9">
        <v>97</v>
      </c>
      <c r="B98" s="10">
        <v>225</v>
      </c>
      <c r="C98" s="10" t="str">
        <f>"عبدالمجيد"</f>
        <v>عبدالمجيد</v>
      </c>
      <c r="D98" s="10" t="str">
        <f>"ولي زاده"</f>
        <v>ولي زاده</v>
      </c>
      <c r="E98" s="11">
        <v>3539847057</v>
      </c>
      <c r="F98" s="12" t="s">
        <v>9</v>
      </c>
      <c r="G98" s="13">
        <v>1200000</v>
      </c>
    </row>
    <row r="99" spans="1:7" ht="24.95" customHeight="1" x14ac:dyDescent="0.2">
      <c r="A99" s="9">
        <v>98</v>
      </c>
      <c r="B99" s="15">
        <v>1419</v>
      </c>
      <c r="C99" s="16" t="str">
        <f>"سيد عادل"</f>
        <v>سيد عادل</v>
      </c>
      <c r="D99" s="16" t="str">
        <f>"هاشمي تنگستاني"</f>
        <v>هاشمي تنگستاني</v>
      </c>
      <c r="E99" s="11" t="s">
        <v>262</v>
      </c>
      <c r="F99" s="17" t="s">
        <v>9</v>
      </c>
      <c r="G99" s="18">
        <v>400000</v>
      </c>
    </row>
    <row r="100" spans="1:7" ht="24.95" customHeight="1" x14ac:dyDescent="0.2">
      <c r="A100" s="9">
        <v>99</v>
      </c>
      <c r="B100" s="15">
        <v>1210</v>
      </c>
      <c r="C100" s="16" t="str">
        <f>"رضا"</f>
        <v>رضا</v>
      </c>
      <c r="D100" s="16" t="str">
        <f>"يادگاري"</f>
        <v>يادگاري</v>
      </c>
      <c r="E100" s="11">
        <v>3521308693</v>
      </c>
      <c r="F100" s="17" t="s">
        <v>9</v>
      </c>
      <c r="G100" s="18">
        <v>600000</v>
      </c>
    </row>
    <row r="101" spans="1:7" ht="24.95" customHeight="1" x14ac:dyDescent="0.6">
      <c r="A101" s="9">
        <v>100</v>
      </c>
      <c r="B101" s="28" t="s">
        <v>263</v>
      </c>
      <c r="C101" s="29" t="s">
        <v>223</v>
      </c>
      <c r="D101" s="29" t="s">
        <v>224</v>
      </c>
      <c r="E101" s="29">
        <v>2392101132</v>
      </c>
      <c r="F101" s="30" t="s">
        <v>9</v>
      </c>
      <c r="G101" s="31">
        <v>560000</v>
      </c>
    </row>
    <row r="102" spans="1:7" ht="24.95" customHeight="1" x14ac:dyDescent="0.6">
      <c r="F102" s="22" t="s">
        <v>227</v>
      </c>
      <c r="G102" s="27">
        <f>SUM(G2:G101)</f>
        <v>57040000</v>
      </c>
    </row>
  </sheetData>
  <protectedRanges>
    <protectedRange password="CF7A" sqref="G1" name="Range1_1_1_1"/>
  </protectedRanges>
  <conditionalFormatting sqref="B101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شهریورماه</vt:lpstr>
      <vt:lpstr>مهر ماه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Hozhabrnia, Razie</dc:creator>
  <cp:lastModifiedBy>Hozhabrnia, Razie</cp:lastModifiedBy>
  <dcterms:created xsi:type="dcterms:W3CDTF">2019-11-02T08:28:13Z</dcterms:created>
  <dcterms:modified xsi:type="dcterms:W3CDTF">2019-11-02T08:31:48Z</dcterms:modified>
</cp:coreProperties>
</file>