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255" windowWidth="21075" windowHeight="7815" activeTab="1"/>
  </bookViews>
  <sheets>
    <sheet name="Финал" sheetId="7" r:id="rId1"/>
    <sheet name="Англ" sheetId="8" r:id="rId2"/>
  </sheets>
  <calcPr calcId="145621"/>
</workbook>
</file>

<file path=xl/calcChain.xml><?xml version="1.0" encoding="utf-8"?>
<calcChain xmlns="http://schemas.openxmlformats.org/spreadsheetml/2006/main">
  <c r="K50" i="8" l="1"/>
  <c r="L50" i="8" s="1"/>
  <c r="K49" i="8"/>
  <c r="L49" i="8" s="1"/>
  <c r="I49" i="8"/>
  <c r="L48" i="8"/>
  <c r="K48" i="8"/>
  <c r="I48" i="8"/>
  <c r="K47" i="8"/>
  <c r="L47" i="8" s="1"/>
  <c r="K46" i="8"/>
  <c r="L46" i="8" s="1"/>
  <c r="K45" i="8"/>
  <c r="L45" i="8" s="1"/>
  <c r="L51" i="8" s="1"/>
  <c r="K41" i="8"/>
  <c r="L41" i="8" s="1"/>
  <c r="K40" i="8"/>
  <c r="L40" i="8" s="1"/>
  <c r="K39" i="8"/>
  <c r="L39" i="8" s="1"/>
  <c r="K38" i="8"/>
  <c r="L38" i="8" s="1"/>
  <c r="K37" i="8"/>
  <c r="L37" i="8" s="1"/>
  <c r="K35" i="8"/>
  <c r="L35" i="8" s="1"/>
  <c r="K34" i="8"/>
  <c r="L34" i="8" s="1"/>
  <c r="I34" i="8"/>
  <c r="K33" i="8"/>
  <c r="L33" i="8" s="1"/>
  <c r="I33" i="8"/>
  <c r="K32" i="8"/>
  <c r="L32" i="8" s="1"/>
  <c r="K31" i="8"/>
  <c r="L31" i="8" s="1"/>
  <c r="K29" i="8"/>
  <c r="L29" i="8" s="1"/>
  <c r="K28" i="8"/>
  <c r="L28" i="8" s="1"/>
  <c r="I28" i="8"/>
  <c r="K27" i="8"/>
  <c r="L27" i="8" s="1"/>
  <c r="I27" i="8"/>
  <c r="K26" i="8"/>
  <c r="L26" i="8" s="1"/>
  <c r="K25" i="8"/>
  <c r="L25" i="8" s="1"/>
  <c r="K24" i="8"/>
  <c r="L24" i="8" s="1"/>
  <c r="L30" i="8" s="1"/>
  <c r="K21" i="8"/>
  <c r="L21" i="8" s="1"/>
  <c r="K20" i="8"/>
  <c r="L20" i="8" s="1"/>
  <c r="I20" i="8"/>
  <c r="K19" i="8"/>
  <c r="L19" i="8" s="1"/>
  <c r="I19" i="8"/>
  <c r="K18" i="8"/>
  <c r="L18" i="8" s="1"/>
  <c r="K17" i="8"/>
  <c r="L17" i="8" s="1"/>
  <c r="K16" i="8"/>
  <c r="L16" i="8" s="1"/>
  <c r="L22" i="8" s="1"/>
  <c r="L12" i="8"/>
  <c r="K12" i="8"/>
  <c r="I12" i="8"/>
  <c r="K11" i="8"/>
  <c r="L11" i="8" s="1"/>
  <c r="I11" i="8"/>
  <c r="L10" i="8"/>
  <c r="K10" i="8"/>
  <c r="L9" i="8"/>
  <c r="L13" i="8" s="1"/>
  <c r="K9" i="8"/>
  <c r="K13" i="8" s="1"/>
  <c r="L7" i="8"/>
  <c r="K7" i="8"/>
  <c r="I7" i="8"/>
  <c r="K6" i="8"/>
  <c r="L6" i="8" s="1"/>
  <c r="I6" i="8"/>
  <c r="L5" i="8"/>
  <c r="K5" i="8"/>
  <c r="L4" i="8"/>
  <c r="L8" i="8" s="1"/>
  <c r="K4" i="8"/>
  <c r="K8" i="8" s="1"/>
  <c r="L42" i="8" l="1"/>
  <c r="L36" i="8"/>
  <c r="L52" i="8" s="1"/>
  <c r="K22" i="8"/>
  <c r="K30" i="8"/>
  <c r="K36" i="8"/>
  <c r="K42" i="8"/>
  <c r="K51" i="8"/>
  <c r="K52" i="8" s="1"/>
  <c r="L50" i="7"/>
  <c r="K50" i="7"/>
  <c r="K49" i="7"/>
  <c r="L49" i="7" s="1"/>
  <c r="I49" i="7"/>
  <c r="K48" i="7"/>
  <c r="L48" i="7" s="1"/>
  <c r="I48" i="7"/>
  <c r="K47" i="7"/>
  <c r="L47" i="7" s="1"/>
  <c r="K46" i="7"/>
  <c r="L46" i="7" s="1"/>
  <c r="L45" i="7"/>
  <c r="K45" i="7"/>
  <c r="L41" i="7"/>
  <c r="K41" i="7"/>
  <c r="K40" i="7"/>
  <c r="L40" i="7" s="1"/>
  <c r="K39" i="7"/>
  <c r="L39" i="7" s="1"/>
  <c r="L38" i="7"/>
  <c r="K38" i="7"/>
  <c r="L37" i="7"/>
  <c r="K37" i="7"/>
  <c r="L35" i="7"/>
  <c r="K35" i="7"/>
  <c r="K34" i="7"/>
  <c r="L34" i="7" s="1"/>
  <c r="I34" i="7"/>
  <c r="K33" i="7"/>
  <c r="L33" i="7" s="1"/>
  <c r="I33" i="7"/>
  <c r="L32" i="7"/>
  <c r="K32" i="7"/>
  <c r="L31" i="7"/>
  <c r="L36" i="7" s="1"/>
  <c r="K31" i="7"/>
  <c r="L29" i="7"/>
  <c r="K29" i="7"/>
  <c r="K28" i="7"/>
  <c r="L28" i="7" s="1"/>
  <c r="I28" i="7"/>
  <c r="K27" i="7"/>
  <c r="L27" i="7" s="1"/>
  <c r="I27" i="7"/>
  <c r="L26" i="7"/>
  <c r="K26" i="7"/>
  <c r="L25" i="7"/>
  <c r="K25" i="7"/>
  <c r="L24" i="7"/>
  <c r="L30" i="7" s="1"/>
  <c r="K24" i="7"/>
  <c r="L21" i="7"/>
  <c r="K21" i="7"/>
  <c r="K20" i="7"/>
  <c r="L20" i="7" s="1"/>
  <c r="I20" i="7"/>
  <c r="K19" i="7"/>
  <c r="L19" i="7" s="1"/>
  <c r="I19" i="7"/>
  <c r="L18" i="7"/>
  <c r="K18" i="7"/>
  <c r="L17" i="7"/>
  <c r="K17" i="7"/>
  <c r="L16" i="7"/>
  <c r="K16" i="7"/>
  <c r="K12" i="7"/>
  <c r="L12" i="7" s="1"/>
  <c r="I12" i="7"/>
  <c r="K11" i="7"/>
  <c r="L11" i="7" s="1"/>
  <c r="I11" i="7"/>
  <c r="K10" i="7"/>
  <c r="L10" i="7" s="1"/>
  <c r="K9" i="7"/>
  <c r="L9" i="7" s="1"/>
  <c r="K7" i="7"/>
  <c r="L7" i="7" s="1"/>
  <c r="I7" i="7"/>
  <c r="K6" i="7"/>
  <c r="L6" i="7" s="1"/>
  <c r="I6" i="7"/>
  <c r="L5" i="7"/>
  <c r="K5" i="7"/>
  <c r="L4" i="7"/>
  <c r="K4" i="7"/>
  <c r="L51" i="7" l="1"/>
  <c r="L8" i="7"/>
  <c r="L13" i="7"/>
  <c r="L22" i="7"/>
  <c r="K8" i="7"/>
  <c r="K13" i="7"/>
  <c r="K22" i="7"/>
  <c r="K30" i="7"/>
  <c r="K36" i="7"/>
  <c r="K42" i="7"/>
  <c r="L42" i="7"/>
  <c r="K51" i="7"/>
  <c r="K52" i="7" l="1"/>
  <c r="L52" i="7"/>
</calcChain>
</file>

<file path=xl/sharedStrings.xml><?xml version="1.0" encoding="utf-8"?>
<sst xmlns="http://schemas.openxmlformats.org/spreadsheetml/2006/main" count="354" uniqueCount="143">
  <si>
    <t>Кол-во месяцев работы по теме</t>
  </si>
  <si>
    <t>Кол-во специалистов</t>
  </si>
  <si>
    <t>Этап</t>
  </si>
  <si>
    <t>Наименование работы</t>
  </si>
  <si>
    <t>Этап 1</t>
  </si>
  <si>
    <t>Этап 2</t>
  </si>
  <si>
    <t>РФ</t>
  </si>
  <si>
    <t>Итого по этапу 1</t>
  </si>
  <si>
    <t>Итого по этапу 2</t>
  </si>
  <si>
    <t>Итого</t>
  </si>
  <si>
    <t>Итого по этапу 3</t>
  </si>
  <si>
    <t>Этап 3</t>
  </si>
  <si>
    <t>Этап 4</t>
  </si>
  <si>
    <t>Итого по этапу 4</t>
  </si>
  <si>
    <t>Этап 5</t>
  </si>
  <si>
    <t>Итого по этапу 5</t>
  </si>
  <si>
    <t>Этап 6</t>
  </si>
  <si>
    <t>Итого по этапу 6</t>
  </si>
  <si>
    <t>4.1. Разработка и настройка процессной модели ИСМ на принципах МАГАТЭ с учетом национального законодательства ИРИ.</t>
  </si>
  <si>
    <t>Этап 7</t>
  </si>
  <si>
    <t>Итого по этапу 7</t>
  </si>
  <si>
    <t>Место выполнения работ</t>
  </si>
  <si>
    <t>АЭС "Бушер"</t>
  </si>
  <si>
    <t>T0</t>
  </si>
  <si>
    <t>T0+2</t>
  </si>
  <si>
    <t>T0+6</t>
  </si>
  <si>
    <t>T0+5</t>
  </si>
  <si>
    <t>T0+9</t>
  </si>
  <si>
    <t>T0+13</t>
  </si>
  <si>
    <t>T0+14</t>
  </si>
  <si>
    <t>T0+8</t>
  </si>
  <si>
    <t>T0+10</t>
  </si>
  <si>
    <t>T0+18</t>
  </si>
  <si>
    <t>Дата окончания этапа (месяц)</t>
  </si>
  <si>
    <t>Дата начала этапа, месяц (T0 - дата получения заказа-нряда)</t>
  </si>
  <si>
    <t>Проведение аудита состояния текущего состояния документированной системы управления, процессов, KPIs. Подготовка детального совместного плана работ по внедрению ИСМ.</t>
  </si>
  <si>
    <t>Проектирование ИСМ.</t>
  </si>
  <si>
    <t>3.1. Разработка и внедрение интегрированной политики, интегрированного руководства по ИСМ, интегрированных аудитов. Разработка/доработка описаний и моделей процессов. Направление проектов описаний процессов Заказчику.</t>
  </si>
  <si>
    <t>3.2. Привязка разработанных описаний процессов на месте. Консультирование по адаптации документации ИСМ.</t>
  </si>
  <si>
    <t>Документирование ИСМ.</t>
  </si>
  <si>
    <t>4.2. Консультирование по выбору и интеграции процессной модели в информационные системы АЭС для поддержки процессов и их показателей на уровне АЭС в идеологии МАГАТЭ (GSR Part2). Настройка KPIs процессов. Настройка KPIs, важных для безопасности.</t>
  </si>
  <si>
    <t>Внедрение ИСМ. Обучение внутренних аудиторов проведению интегрированных аудитов системы менеджмента. Консультирование, доработка документации ИСМ АЭС «Бушер-1».</t>
  </si>
  <si>
    <t>Второй надзорный аудит функционирования ИСМ АЭС «Бушер-1». Определение областей для улучшений.</t>
  </si>
  <si>
    <t>Оценка результативности ИСМ. Консультирование персонала АЭС «Бушер-1» по ИСМ.</t>
  </si>
  <si>
    <t>Грейд</t>
  </si>
  <si>
    <t>Ставка возмещения, евро</t>
  </si>
  <si>
    <t>Стоимость, евро</t>
  </si>
  <si>
    <t>Трудозатраты, чел.*мес</t>
  </si>
  <si>
    <t>6В</t>
  </si>
  <si>
    <t>7В</t>
  </si>
  <si>
    <t>8В</t>
  </si>
  <si>
    <t>Кол-во часов работы по теме</t>
  </si>
  <si>
    <t>Разработка и внедрение ИСМ АЭС "Бушер-1". Расчет стоимости</t>
  </si>
  <si>
    <t>Подготовка учебных материалов семинара по ИСМ для руководителей АЭС "Бушер-1"</t>
  </si>
  <si>
    <t>Подготовка к проведению аудита</t>
  </si>
  <si>
    <t xml:space="preserve">Подготовка Отчета по привязке разработанных описаний процессов на АЭС, отчета по консультированию по разработке документации </t>
  </si>
  <si>
    <t>Подготовка учебных материалов семинара для внутренних аудиторов ИСМ АЭС "Бушер-1". Подготовка к аудиту ИСМ.</t>
  </si>
  <si>
    <t>Подготовка ко 2-му надзорному аудиту ИСМ</t>
  </si>
  <si>
    <t>Подготовка отчета по 2-му надзорному аудиту</t>
  </si>
  <si>
    <t>Подготовка отчета по оценке результативности ИСМ с планом корректирующих действий</t>
  </si>
  <si>
    <t>T0+17</t>
  </si>
  <si>
    <t>7.2. Оценка результативности ИСМ. Консультирование персонала АЭС «Бушер-1» по ИСМ.</t>
  </si>
  <si>
    <t>7.1. Корректировка окончательной редакции документации ИСМ для АЭС «Бушер-1», направленной Заказчиком в адрес Подрядчика.</t>
  </si>
  <si>
    <t>Проведение семинара для персонала АЭС «Бушер-1» по разработке и внедрению ИСМ.</t>
  </si>
  <si>
    <t>Подготовка комплекта доработанных описаний процессов ИСМ АЭС "Бушер-1".</t>
  </si>
  <si>
    <t>Проведение семинара для руководителей АЭС "Бушер-1" (3 дня).</t>
  </si>
  <si>
    <t>Проведение аудита на площадке АЭС "Бушер-1". Подготовка детального совместного плана работ по внедрению ИСМ (10 дней)</t>
  </si>
  <si>
    <t>Разработка описаний и моделей процессов в офисе Подрядчика.</t>
  </si>
  <si>
    <t>Привязка разработанных описаний процессов на месте. Консультирование по разработке документации ИСМ (10 дней)</t>
  </si>
  <si>
    <t>Разработка и настройка процессной модели ИСМ в офисе Подрядчика</t>
  </si>
  <si>
    <t>Консультирование по выбору и интеграции процессной модели в информационные системы АЭС для поддержки процессов и их показателей на уровне АЭС в идеологии МАГАТЭ (GSR Part2). Настройка KPIs процессов. Настройка KPIs, важных для безопасности (10 дней)</t>
  </si>
  <si>
    <t xml:space="preserve">Подготовка отчета по консультированию по выбору и интеграции процессной модели в информационные системы АЭС </t>
  </si>
  <si>
    <t>Проведение семинара для внутренних аудиторов ИСМ (3 дня). Консультирование, доработка документации ИСМ на площадке АЭС "Бушер-1" (7 дней).</t>
  </si>
  <si>
    <t>Проведение 2-го совместного надзорного аудита ИСМ. Определение областей для улучшения (5 дней).</t>
  </si>
  <si>
    <t>Корректировка окончательной редакции документации ИСМ для АЭС «Бушер-1», направленной Заказчиком в адрес Подрядчика</t>
  </si>
  <si>
    <t>Консультирование персонала АЭС "Бушер-1" по работе с документацией ИСМ. Оценка результативности ИСМ и степени интеграции подсистем менеджмента (10 дней)</t>
  </si>
  <si>
    <t>Stage</t>
  </si>
  <si>
    <t>Stage 1</t>
  </si>
  <si>
    <t>Stage 2</t>
  </si>
  <si>
    <t>Stage 3</t>
  </si>
  <si>
    <t>Stage 4</t>
  </si>
  <si>
    <t>Stage 5</t>
  </si>
  <si>
    <t>Stage 7</t>
  </si>
  <si>
    <t>Stage 6</t>
  </si>
  <si>
    <t>Number of specialists</t>
  </si>
  <si>
    <t>Grade of specialists</t>
  </si>
  <si>
    <t>Rate, Euro</t>
  </si>
  <si>
    <t>Services rendering</t>
  </si>
  <si>
    <t>Labour expenditures per one specialist, man*months</t>
  </si>
  <si>
    <t>Labour expenditures, man*months</t>
  </si>
  <si>
    <t>Cost calculation by rate, Euro</t>
  </si>
  <si>
    <t>Labour expenditures per one specialist, man*hours</t>
  </si>
  <si>
    <t>Holding of a workshop for Bushehr NPP-1 personnel on elaboration and implementation of the IMS.</t>
  </si>
  <si>
    <t>Holding of an audit of documented control system, processes, KPI current state. Preparation of a joint detailed work schedule of IMS implementation operations.</t>
  </si>
  <si>
    <t>IMS designing.</t>
  </si>
  <si>
    <t>3.1. Elaboration and implementation of integrated policy, integrated IMS management, integrated audits. Elaboration/improvement of the processes descriptions and models. Delivery of the processes draft descriptions to the Principal.</t>
  </si>
  <si>
    <t>3.2. Customizing of the elaborated processes description in situ. Consultations on IMS documentation adaptation.</t>
  </si>
  <si>
    <t>IMS documenting.</t>
  </si>
  <si>
    <t>4.1. Elaboration and debugging of IMS process model according to IAEA principles based on the National IRI legislation.</t>
  </si>
  <si>
    <t>4.2. Consultations in the process model selection and integration into NPP information systems to maintain processes and their indices at the NPP level within IAEA ideology (GSR Part2). KPIs processes debugging. Debugging of safety related KPIs.</t>
  </si>
  <si>
    <t>IMS implementation. Internal auditors training to holding of management system integrated audits. Consultations, modification of Bushehr NPP-1 IMS documentation.</t>
  </si>
  <si>
    <t>The second Bushehr NPP-1 IMS functioning supervisory audit. Specifying of areas for improvements.</t>
  </si>
  <si>
    <t>IMS effectiveness assessment. Bushehr NPP-1 personnel consultations on IMS.</t>
  </si>
  <si>
    <t>7.1. Amendment of IMS documentation final revision for Bushehr NPP-1, submitted by the Principal to the Contractor.</t>
  </si>
  <si>
    <t>7.2. IMS effectiveness assessment. Bushehr NPP-1 personnel consultations on IMS.</t>
  </si>
  <si>
    <t>Bushehr NPP-1</t>
  </si>
  <si>
    <t>RF</t>
  </si>
  <si>
    <t>labour time calculation (hours per month)</t>
  </si>
  <si>
    <t>taken</t>
  </si>
  <si>
    <t>Total</t>
  </si>
  <si>
    <t>Total Stage 7</t>
  </si>
  <si>
    <t>Total Stage 6</t>
  </si>
  <si>
    <t>Total Stage 5</t>
  </si>
  <si>
    <t>Total Stage 4</t>
  </si>
  <si>
    <t>Total Stage 3</t>
  </si>
  <si>
    <t>Total Stage 2</t>
  </si>
  <si>
    <t>Holding of a workshop for Bushehr NPP-1 personnel (3 working days).</t>
  </si>
  <si>
    <t>Holding of an audit. Preparation of a joint detailed work schedule (10 working days)</t>
  </si>
  <si>
    <t>Elaboration/improvement of the processes descriptions and models.</t>
  </si>
  <si>
    <t>Customizing of the elaborated processes description in situ. Consultations on IMS documentation adaptation (10 working days)</t>
  </si>
  <si>
    <t xml:space="preserve">Development of Report on the processes elaborated descriptions customizing in situ and IMS documentation elaboration consultations provision </t>
  </si>
  <si>
    <t xml:space="preserve">Elaboration and debugging of IMS process model </t>
  </si>
  <si>
    <t>Consultations in the process model selection and integration into NPP information systems. KPIs processes debugging. Debugging of safety related KPIs (10 working days)</t>
  </si>
  <si>
    <t>Development of Report on consultations in the process model selection and integration into NPP information systems</t>
  </si>
  <si>
    <t>Internal auditors training to holding of management system integrated audits (3 working days). Consultations, modification of Bushehr NPP-1 IMS documentation (7 working days).</t>
  </si>
  <si>
    <t>Development of Package of Bushehr NPP-1 IMS processes completed and modified descriptions.</t>
  </si>
  <si>
    <t>Development of Report on the second Bushehr NPP-1 IMS functioning supervisory audit</t>
  </si>
  <si>
    <t>The second Bushehr NPP-1 IMS functioning supervisory audit (5 working days).</t>
  </si>
  <si>
    <t>Amendment of IMS documentation final revision for Bushehr NPP-1</t>
  </si>
  <si>
    <t>IMS effectiveness assessment. Bushehr NPP-1 personnel consultations on IMS (10 working days)</t>
  </si>
  <si>
    <t>Development of IMS effectiveness assessment report</t>
  </si>
  <si>
    <t xml:space="preserve"> Work description</t>
  </si>
  <si>
    <t>Elaboration and implementation of Bushehr NPP-1 Integrated Management system. Cost calculation</t>
  </si>
  <si>
    <t>Stage starting date, month (T0 - work order receipt date)</t>
  </si>
  <si>
    <t>Stage expiration date, month</t>
  </si>
  <si>
    <t>Total Stage 1</t>
  </si>
  <si>
    <t>Расчет рабочего времени (часов в мес.)</t>
  </si>
  <si>
    <t>принято</t>
  </si>
  <si>
    <t>IMS workshop training matetials preparation for Bushehr NPP-1 managers</t>
  </si>
  <si>
    <t xml:space="preserve">Arrangements to audit performance </t>
  </si>
  <si>
    <t>Arrangements to audit performance</t>
  </si>
  <si>
    <t>Workshop training materials perparation for Bushehr NPP-1 IMS internal auditors. Arrangements to IMS audit performance.</t>
  </si>
  <si>
    <t>Arrangements to the 2-nd IMS supervisory audit.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</si>
</sst>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7" x14ac:knownFonts="1">
    <font>
      <sz val="11"/>
      <color theme="1"/>
      <name val="Calibri"/>
      <family val="2"/>
      <charset val="204"/>
      <scheme val="minor"/>
    </font>
    <font>
      <b/>
      <sz val="11"/>
      <color theme="1"/>
      <name val="Calibri"/>
      <family val="2"/>
      <charset val="204"/>
      <scheme val="minor"/>
    </font>
    <font>
      <sz val="12"/>
      <color theme="1"/>
      <name val="Times New Roman"/>
      <family val="1"/>
      <charset val="204"/>
    </font>
    <font>
      <b/>
      <sz val="12"/>
      <color theme="1"/>
      <name val="Times New Roman"/>
      <family val="1"/>
      <charset val="204"/>
    </font>
    <font>
      <b/>
      <sz val="14"/>
      <color theme="1"/>
      <name val="Times New Roman"/>
      <family val="1"/>
      <charset val="204"/>
    </font>
    <font>
      <sz val="11"/>
      <color theme="1"/>
      <name val="Calibri"/>
      <family val="2"/>
      <charset val="204"/>
      <scheme val="minor"/>
    </font>
    <font>
      <sz val="11"/>
      <name val="Times New Roman"/>
      <family val="1"/>
      <charset val="204"/>
    </font>
  </fonts>
  <fills count="5">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
      <patternFill patternType="solid">
        <fgColor theme="8" tint="0.399975585192419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s>
  <cellStyleXfs count="2">
    <xf numFmtId="0" fontId="0" fillId="0" borderId="0"/>
    <xf numFmtId="43" fontId="5" fillId="0" borderId="0" applyFont="0" applyFill="0" applyBorder="0" applyAlignment="0" applyProtection="0"/>
  </cellStyleXfs>
  <cellXfs count="57">
    <xf numFmtId="0" fontId="0" fillId="0" borderId="0" xfId="0"/>
    <xf numFmtId="0" fontId="2" fillId="0" borderId="0" xfId="0" applyFont="1"/>
    <xf numFmtId="0" fontId="4" fillId="0" borderId="0" xfId="0" applyFont="1"/>
    <xf numFmtId="0" fontId="2" fillId="0" borderId="0" xfId="0" applyFont="1" applyAlignment="1">
      <alignment vertical="top"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0" xfId="0" applyFont="1" applyAlignment="1">
      <alignment vertical="center"/>
    </xf>
    <xf numFmtId="43" fontId="2" fillId="0" borderId="0" xfId="1" applyFont="1"/>
    <xf numFmtId="43" fontId="3" fillId="0" borderId="1" xfId="1" applyFont="1" applyBorder="1" applyAlignment="1">
      <alignment horizontal="center" vertical="center" wrapText="1"/>
    </xf>
    <xf numFmtId="4" fontId="2" fillId="0" borderId="1" xfId="0" applyNumberFormat="1" applyFont="1" applyBorder="1" applyAlignment="1">
      <alignment horizontal="center" vertical="center"/>
    </xf>
    <xf numFmtId="43" fontId="3" fillId="2" borderId="1" xfId="1" applyFont="1" applyFill="1" applyBorder="1" applyAlignment="1">
      <alignment horizontal="left" vertical="top"/>
    </xf>
    <xf numFmtId="4" fontId="2" fillId="0" borderId="0" xfId="0" applyNumberFormat="1" applyFont="1" applyAlignment="1">
      <alignment horizontal="center" vertical="center"/>
    </xf>
    <xf numFmtId="0" fontId="3" fillId="3" borderId="3" xfId="0" applyFont="1" applyFill="1" applyBorder="1" applyAlignment="1">
      <alignment vertical="top" wrapText="1"/>
    </xf>
    <xf numFmtId="0" fontId="1" fillId="3" borderId="3" xfId="0" applyFont="1" applyFill="1" applyBorder="1" applyAlignment="1">
      <alignment vertical="top" wrapText="1"/>
    </xf>
    <xf numFmtId="43" fontId="3" fillId="3" borderId="4" xfId="1" applyFont="1" applyFill="1" applyBorder="1" applyAlignment="1">
      <alignment horizontal="left" vertical="top"/>
    </xf>
    <xf numFmtId="0" fontId="3" fillId="3" borderId="8" xfId="0" applyFont="1" applyFill="1" applyBorder="1" applyAlignment="1">
      <alignment horizontal="left" vertical="top" wrapText="1"/>
    </xf>
    <xf numFmtId="0" fontId="3" fillId="4" borderId="3" xfId="0" applyFont="1" applyFill="1" applyBorder="1" applyAlignment="1">
      <alignment vertical="top" wrapText="1"/>
    </xf>
    <xf numFmtId="0" fontId="1" fillId="4" borderId="3" xfId="0" applyFont="1" applyFill="1" applyBorder="1" applyAlignment="1">
      <alignment vertical="top" wrapText="1"/>
    </xf>
    <xf numFmtId="43" fontId="3" fillId="4" borderId="4" xfId="1" applyFont="1" applyFill="1" applyBorder="1" applyAlignment="1">
      <alignment horizontal="left" vertical="top"/>
    </xf>
    <xf numFmtId="0" fontId="3" fillId="4" borderId="2" xfId="0" applyFont="1" applyFill="1" applyBorder="1" applyAlignment="1">
      <alignment horizontal="left" vertical="top" wrapText="1"/>
    </xf>
    <xf numFmtId="0" fontId="2" fillId="0" borderId="0" xfId="0" applyFont="1" applyAlignment="1">
      <alignment horizontal="left" vertical="top" wrapText="1"/>
    </xf>
    <xf numFmtId="43" fontId="3" fillId="0" borderId="0" xfId="1" applyFont="1"/>
    <xf numFmtId="9" fontId="3" fillId="0" borderId="0" xfId="1" applyNumberFormat="1" applyFont="1" applyAlignment="1">
      <alignment horizontal="center"/>
    </xf>
    <xf numFmtId="43" fontId="3" fillId="2" borderId="1" xfId="1" applyFont="1" applyFill="1" applyBorder="1" applyAlignment="1">
      <alignment horizontal="center" vertical="top"/>
    </xf>
    <xf numFmtId="4" fontId="2" fillId="0" borderId="1" xfId="0" applyNumberFormat="1" applyFont="1" applyFill="1" applyBorder="1" applyAlignment="1">
      <alignment horizontal="center" vertical="center"/>
    </xf>
    <xf numFmtId="43" fontId="3" fillId="0" borderId="0" xfId="0" applyNumberFormat="1" applyFont="1" applyAlignment="1">
      <alignment vertical="top"/>
    </xf>
    <xf numFmtId="9" fontId="3" fillId="0" borderId="0" xfId="0" applyNumberFormat="1" applyFont="1" applyAlignment="1">
      <alignment horizontal="center" vertical="top"/>
    </xf>
    <xf numFmtId="3"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Alignment="1">
      <alignment vertical="top"/>
    </xf>
    <xf numFmtId="0" fontId="2" fillId="0" borderId="0" xfId="0" applyFont="1" applyAlignment="1">
      <alignment horizontal="left" vertical="top"/>
    </xf>
    <xf numFmtId="0" fontId="6" fillId="0" borderId="0" xfId="0" applyFont="1" applyAlignment="1">
      <alignment vertical="top" wrapText="1"/>
    </xf>
    <xf numFmtId="14" fontId="2" fillId="0" borderId="1" xfId="0" applyNumberFormat="1"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Fill="1"/>
    <xf numFmtId="0" fontId="2" fillId="0" borderId="0" xfId="0" applyFont="1" applyFill="1" applyAlignment="1">
      <alignment vertical="top"/>
    </xf>
    <xf numFmtId="43" fontId="3" fillId="0" borderId="0" xfId="0" applyNumberFormat="1" applyFont="1" applyFill="1" applyAlignment="1">
      <alignment vertical="top"/>
    </xf>
    <xf numFmtId="14" fontId="2" fillId="0" borderId="5"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5" xfId="0" applyNumberFormat="1" applyFont="1" applyBorder="1" applyAlignment="1">
      <alignment horizontal="left" vertical="center" wrapText="1"/>
    </xf>
    <xf numFmtId="14" fontId="2" fillId="0" borderId="6" xfId="0" applyNumberFormat="1" applyFont="1" applyBorder="1" applyAlignment="1">
      <alignment horizontal="left" vertical="center" wrapText="1"/>
    </xf>
    <xf numFmtId="14" fontId="2" fillId="0" borderId="7" xfId="0" applyNumberFormat="1" applyFont="1" applyBorder="1" applyAlignment="1">
      <alignment horizontal="left" vertical="center"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7" xfId="0" applyFont="1" applyBorder="1" applyAlignment="1">
      <alignment vertical="top" wrapText="1"/>
    </xf>
    <xf numFmtId="14" fontId="3" fillId="0" borderId="5" xfId="0" applyNumberFormat="1" applyFont="1" applyBorder="1" applyAlignment="1">
      <alignment horizontal="center" vertical="center" wrapText="1"/>
    </xf>
    <xf numFmtId="14" fontId="3" fillId="0" borderId="6" xfId="0" applyNumberFormat="1" applyFont="1" applyBorder="1" applyAlignment="1">
      <alignment horizontal="center" vertical="center" wrapText="1"/>
    </xf>
    <xf numFmtId="0" fontId="3" fillId="2" borderId="2" xfId="0" applyFont="1" applyFill="1" applyBorder="1" applyAlignment="1">
      <alignment vertical="top" wrapText="1"/>
    </xf>
    <xf numFmtId="0" fontId="0" fillId="0" borderId="3" xfId="0" applyBorder="1" applyAlignment="1">
      <alignment vertical="top" wrapText="1"/>
    </xf>
    <xf numFmtId="0" fontId="1"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4" fontId="2" fillId="0" borderId="1"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workbookViewId="0">
      <selection activeCell="K11" sqref="K11"/>
    </sheetView>
  </sheetViews>
  <sheetFormatPr defaultColWidth="9.140625" defaultRowHeight="15.75" x14ac:dyDescent="0.25"/>
  <cols>
    <col min="1" max="1" width="9.140625" style="1"/>
    <col min="2" max="2" width="14.5703125" style="1" customWidth="1"/>
    <col min="3" max="3" width="13.28515625" style="1" customWidth="1"/>
    <col min="4" max="4" width="47.28515625" style="1" customWidth="1"/>
    <col min="5" max="5" width="9.140625" style="1" customWidth="1"/>
    <col min="6" max="6" width="16" style="4" customWidth="1"/>
    <col min="7" max="7" width="14.42578125" style="4" customWidth="1"/>
    <col min="8" max="9" width="14.7109375" style="9" customWidth="1"/>
    <col min="10" max="10" width="12.42578125" style="4" customWidth="1"/>
    <col min="11" max="11" width="16.140625" style="4" customWidth="1"/>
    <col min="12" max="12" width="18.42578125" style="9" customWidth="1"/>
    <col min="13" max="13" width="17.7109375" style="1" customWidth="1"/>
    <col min="14" max="16384" width="9.140625" style="1"/>
  </cols>
  <sheetData>
    <row r="1" spans="1:14" ht="18.75" x14ac:dyDescent="0.3">
      <c r="A1" s="2" t="s">
        <v>52</v>
      </c>
      <c r="B1" s="2"/>
      <c r="C1" s="2"/>
    </row>
    <row r="2" spans="1:14" s="8" customFormat="1" ht="94.5" x14ac:dyDescent="0.25">
      <c r="A2" s="5" t="s">
        <v>2</v>
      </c>
      <c r="B2" s="5" t="s">
        <v>34</v>
      </c>
      <c r="C2" s="5" t="s">
        <v>33</v>
      </c>
      <c r="D2" s="5" t="s">
        <v>3</v>
      </c>
      <c r="E2" s="5" t="s">
        <v>44</v>
      </c>
      <c r="F2" s="5" t="s">
        <v>1</v>
      </c>
      <c r="G2" s="5" t="s">
        <v>21</v>
      </c>
      <c r="H2" s="10" t="s">
        <v>45</v>
      </c>
      <c r="I2" s="5" t="s">
        <v>51</v>
      </c>
      <c r="J2" s="5" t="s">
        <v>0</v>
      </c>
      <c r="K2" s="5" t="s">
        <v>47</v>
      </c>
      <c r="L2" s="10" t="s">
        <v>46</v>
      </c>
    </row>
    <row r="3" spans="1:14" s="8" customFormat="1" x14ac:dyDescent="0.25">
      <c r="A3" s="17">
        <v>2017</v>
      </c>
      <c r="B3" s="14"/>
      <c r="C3" s="14"/>
      <c r="D3" s="15"/>
      <c r="E3" s="15"/>
      <c r="F3" s="15"/>
      <c r="G3" s="15"/>
      <c r="H3" s="15"/>
      <c r="I3" s="15"/>
      <c r="J3" s="15"/>
      <c r="K3" s="15"/>
      <c r="L3" s="16"/>
    </row>
    <row r="4" spans="1:14" ht="15.75" customHeight="1" x14ac:dyDescent="0.25">
      <c r="A4" s="47" t="s">
        <v>4</v>
      </c>
      <c r="B4" s="39" t="s">
        <v>23</v>
      </c>
      <c r="C4" s="39" t="s">
        <v>24</v>
      </c>
      <c r="D4" s="41" t="s">
        <v>63</v>
      </c>
      <c r="E4" s="7" t="s">
        <v>48</v>
      </c>
      <c r="F4" s="6">
        <v>1</v>
      </c>
      <c r="G4" s="7" t="s">
        <v>6</v>
      </c>
      <c r="H4" s="26">
        <v>19944</v>
      </c>
      <c r="I4" s="26"/>
      <c r="J4" s="26">
        <v>0.25</v>
      </c>
      <c r="K4" s="11">
        <f>F4*J4</f>
        <v>0.25</v>
      </c>
      <c r="L4" s="11">
        <f>H4*K4</f>
        <v>4986</v>
      </c>
      <c r="M4" s="1" t="s">
        <v>53</v>
      </c>
    </row>
    <row r="5" spans="1:14" x14ac:dyDescent="0.25">
      <c r="A5" s="48"/>
      <c r="B5" s="40"/>
      <c r="C5" s="40"/>
      <c r="D5" s="42"/>
      <c r="E5" s="7" t="s">
        <v>49</v>
      </c>
      <c r="F5" s="6">
        <v>1</v>
      </c>
      <c r="G5" s="7" t="s">
        <v>6</v>
      </c>
      <c r="H5" s="26">
        <v>17211</v>
      </c>
      <c r="I5" s="26"/>
      <c r="J5" s="26">
        <v>0.25</v>
      </c>
      <c r="K5" s="11">
        <f>F5*J5</f>
        <v>0.25</v>
      </c>
      <c r="L5" s="11">
        <f t="shared" ref="L5:L7" si="0">H5*K5</f>
        <v>4302.75</v>
      </c>
      <c r="M5" s="1" t="s">
        <v>53</v>
      </c>
    </row>
    <row r="6" spans="1:14" x14ac:dyDescent="0.25">
      <c r="A6" s="48"/>
      <c r="B6" s="40"/>
      <c r="C6" s="40"/>
      <c r="D6" s="42"/>
      <c r="E6" s="7" t="s">
        <v>48</v>
      </c>
      <c r="F6" s="6">
        <v>1</v>
      </c>
      <c r="G6" s="7" t="s">
        <v>22</v>
      </c>
      <c r="H6" s="11">
        <v>22589</v>
      </c>
      <c r="I6" s="11">
        <f>3*9</f>
        <v>27</v>
      </c>
      <c r="J6" s="11">
        <v>0.17</v>
      </c>
      <c r="K6" s="11">
        <f>F6*J6</f>
        <v>0.17</v>
      </c>
      <c r="L6" s="11">
        <f t="shared" si="0"/>
        <v>3840.13</v>
      </c>
      <c r="M6" s="1" t="s">
        <v>65</v>
      </c>
    </row>
    <row r="7" spans="1:14" x14ac:dyDescent="0.25">
      <c r="A7" s="48"/>
      <c r="B7" s="40"/>
      <c r="C7" s="40"/>
      <c r="D7" s="43"/>
      <c r="E7" s="7" t="s">
        <v>49</v>
      </c>
      <c r="F7" s="6">
        <v>1</v>
      </c>
      <c r="G7" s="7" t="s">
        <v>22</v>
      </c>
      <c r="H7" s="11">
        <v>19692</v>
      </c>
      <c r="I7" s="11">
        <f>3*9</f>
        <v>27</v>
      </c>
      <c r="J7" s="11">
        <v>0.17</v>
      </c>
      <c r="K7" s="11">
        <f>F7*J7</f>
        <v>0.17</v>
      </c>
      <c r="L7" s="11">
        <f t="shared" si="0"/>
        <v>3347.6400000000003</v>
      </c>
      <c r="M7" s="1" t="s">
        <v>65</v>
      </c>
    </row>
    <row r="8" spans="1:14" x14ac:dyDescent="0.25">
      <c r="A8" s="49" t="s">
        <v>7</v>
      </c>
      <c r="B8" s="50"/>
      <c r="C8" s="50"/>
      <c r="D8" s="50"/>
      <c r="E8" s="50"/>
      <c r="F8" s="50"/>
      <c r="G8" s="50"/>
      <c r="H8" s="50"/>
      <c r="I8" s="50"/>
      <c r="J8" s="50"/>
      <c r="K8" s="25">
        <f>SUM(K4:K7)</f>
        <v>0.84000000000000008</v>
      </c>
      <c r="L8" s="25">
        <f>SUM(L4:L7)</f>
        <v>16476.52</v>
      </c>
      <c r="M8" s="27"/>
      <c r="N8" s="28"/>
    </row>
    <row r="9" spans="1:14" ht="20.25" customHeight="1" x14ac:dyDescent="0.25">
      <c r="A9" s="47" t="s">
        <v>5</v>
      </c>
      <c r="B9" s="39" t="s">
        <v>23</v>
      </c>
      <c r="C9" s="39" t="s">
        <v>24</v>
      </c>
      <c r="D9" s="44" t="s">
        <v>35</v>
      </c>
      <c r="E9" s="7" t="s">
        <v>48</v>
      </c>
      <c r="F9" s="6">
        <v>1</v>
      </c>
      <c r="G9" s="30" t="s">
        <v>6</v>
      </c>
      <c r="H9" s="26">
        <v>19944</v>
      </c>
      <c r="I9" s="26"/>
      <c r="J9" s="26">
        <v>0.15</v>
      </c>
      <c r="K9" s="26">
        <f>F9*J9</f>
        <v>0.15</v>
      </c>
      <c r="L9" s="11">
        <f>H9*K9</f>
        <v>2991.6</v>
      </c>
      <c r="M9" s="1" t="s">
        <v>54</v>
      </c>
    </row>
    <row r="10" spans="1:14" ht="20.25" customHeight="1" x14ac:dyDescent="0.25">
      <c r="A10" s="48"/>
      <c r="B10" s="40"/>
      <c r="C10" s="40"/>
      <c r="D10" s="45"/>
      <c r="E10" s="7" t="s">
        <v>49</v>
      </c>
      <c r="F10" s="6">
        <v>1</v>
      </c>
      <c r="G10" s="30" t="s">
        <v>6</v>
      </c>
      <c r="H10" s="26">
        <v>17211</v>
      </c>
      <c r="I10" s="26"/>
      <c r="J10" s="26">
        <v>0.15</v>
      </c>
      <c r="K10" s="26">
        <f>F10*J10</f>
        <v>0.15</v>
      </c>
      <c r="L10" s="11">
        <f t="shared" ref="L10:L12" si="1">H10*K10</f>
        <v>2581.65</v>
      </c>
      <c r="M10" s="1" t="s">
        <v>54</v>
      </c>
    </row>
    <row r="11" spans="1:14" ht="20.25" customHeight="1" x14ac:dyDescent="0.25">
      <c r="A11" s="48"/>
      <c r="B11" s="40"/>
      <c r="C11" s="40"/>
      <c r="D11" s="45"/>
      <c r="E11" s="7" t="s">
        <v>48</v>
      </c>
      <c r="F11" s="6">
        <v>1</v>
      </c>
      <c r="G11" s="7" t="s">
        <v>22</v>
      </c>
      <c r="H11" s="11">
        <v>22589</v>
      </c>
      <c r="I11" s="11">
        <f>2*44</f>
        <v>88</v>
      </c>
      <c r="J11" s="11">
        <v>0.54</v>
      </c>
      <c r="K11" s="11">
        <f>F11*J11</f>
        <v>0.54</v>
      </c>
      <c r="L11" s="11">
        <f t="shared" si="1"/>
        <v>12198.060000000001</v>
      </c>
      <c r="M11" s="1" t="s">
        <v>66</v>
      </c>
    </row>
    <row r="12" spans="1:14" ht="20.25" customHeight="1" x14ac:dyDescent="0.25">
      <c r="A12" s="48"/>
      <c r="B12" s="56"/>
      <c r="C12" s="56"/>
      <c r="D12" s="46"/>
      <c r="E12" s="7" t="s">
        <v>49</v>
      </c>
      <c r="F12" s="6">
        <v>1</v>
      </c>
      <c r="G12" s="7" t="s">
        <v>22</v>
      </c>
      <c r="H12" s="11">
        <v>19692</v>
      </c>
      <c r="I12" s="11">
        <f>2*44</f>
        <v>88</v>
      </c>
      <c r="J12" s="11">
        <v>0.54</v>
      </c>
      <c r="K12" s="11">
        <f>F12*J12</f>
        <v>0.54</v>
      </c>
      <c r="L12" s="11">
        <f t="shared" si="1"/>
        <v>10633.68</v>
      </c>
      <c r="M12" s="1" t="s">
        <v>66</v>
      </c>
    </row>
    <row r="13" spans="1:14" ht="15.75" customHeight="1" x14ac:dyDescent="0.25">
      <c r="A13" s="49" t="s">
        <v>8</v>
      </c>
      <c r="B13" s="50"/>
      <c r="C13" s="50"/>
      <c r="D13" s="50"/>
      <c r="E13" s="50"/>
      <c r="F13" s="50"/>
      <c r="G13" s="50"/>
      <c r="H13" s="50"/>
      <c r="I13" s="50"/>
      <c r="J13" s="50"/>
      <c r="K13" s="12">
        <f>SUM(K9:K12)</f>
        <v>1.3800000000000001</v>
      </c>
      <c r="L13" s="12">
        <f>SUM(L9:L12)</f>
        <v>28404.99</v>
      </c>
      <c r="M13" s="27"/>
      <c r="N13" s="28"/>
    </row>
    <row r="14" spans="1:14" x14ac:dyDescent="0.25">
      <c r="A14" s="17">
        <v>2018</v>
      </c>
      <c r="B14" s="14"/>
      <c r="C14" s="14"/>
      <c r="D14" s="15"/>
      <c r="E14" s="15"/>
      <c r="F14" s="15"/>
      <c r="G14" s="15"/>
      <c r="H14" s="15"/>
      <c r="I14" s="15"/>
      <c r="J14" s="15"/>
      <c r="K14" s="15"/>
      <c r="L14" s="16"/>
    </row>
    <row r="15" spans="1:14" x14ac:dyDescent="0.25">
      <c r="A15" s="47" t="s">
        <v>11</v>
      </c>
      <c r="B15" s="34" t="s">
        <v>23</v>
      </c>
      <c r="C15" s="34" t="s">
        <v>25</v>
      </c>
      <c r="D15" s="52" t="s">
        <v>36</v>
      </c>
      <c r="E15" s="53"/>
      <c r="F15" s="53"/>
      <c r="G15" s="53"/>
      <c r="H15" s="53"/>
      <c r="I15" s="53"/>
      <c r="J15" s="53"/>
      <c r="K15" s="53"/>
      <c r="L15" s="54"/>
    </row>
    <row r="16" spans="1:14" ht="32.25" customHeight="1" x14ac:dyDescent="0.25">
      <c r="A16" s="48"/>
      <c r="B16" s="39" t="s">
        <v>23</v>
      </c>
      <c r="C16" s="39" t="s">
        <v>26</v>
      </c>
      <c r="D16" s="44" t="s">
        <v>37</v>
      </c>
      <c r="E16" s="7" t="s">
        <v>48</v>
      </c>
      <c r="F16" s="29">
        <v>1</v>
      </c>
      <c r="G16" s="30" t="s">
        <v>6</v>
      </c>
      <c r="H16" s="26">
        <v>20942</v>
      </c>
      <c r="I16" s="26"/>
      <c r="J16" s="26">
        <v>0.25</v>
      </c>
      <c r="K16" s="26">
        <f t="shared" ref="K16:K21" si="2">F16*J16</f>
        <v>0.25</v>
      </c>
      <c r="L16" s="11">
        <f>H16*K16</f>
        <v>5235.5</v>
      </c>
      <c r="M16" s="1" t="s">
        <v>67</v>
      </c>
    </row>
    <row r="17" spans="1:14" ht="32.25" customHeight="1" x14ac:dyDescent="0.25">
      <c r="A17" s="48"/>
      <c r="B17" s="40"/>
      <c r="C17" s="40"/>
      <c r="D17" s="45"/>
      <c r="E17" s="7" t="s">
        <v>49</v>
      </c>
      <c r="F17" s="29">
        <v>3</v>
      </c>
      <c r="G17" s="30" t="s">
        <v>6</v>
      </c>
      <c r="H17" s="26">
        <v>18072</v>
      </c>
      <c r="I17" s="26"/>
      <c r="J17" s="26">
        <v>1.5</v>
      </c>
      <c r="K17" s="26">
        <f t="shared" si="2"/>
        <v>4.5</v>
      </c>
      <c r="L17" s="11">
        <f t="shared" ref="L17:L21" si="3">H17*K17</f>
        <v>81324</v>
      </c>
      <c r="M17" s="1" t="s">
        <v>67</v>
      </c>
    </row>
    <row r="18" spans="1:14" ht="32.25" customHeight="1" x14ac:dyDescent="0.25">
      <c r="A18" s="48"/>
      <c r="B18" s="40"/>
      <c r="C18" s="40"/>
      <c r="D18" s="45"/>
      <c r="E18" s="7" t="s">
        <v>50</v>
      </c>
      <c r="F18" s="29">
        <v>4</v>
      </c>
      <c r="G18" s="30" t="s">
        <v>6</v>
      </c>
      <c r="H18" s="26">
        <v>15102</v>
      </c>
      <c r="I18" s="26"/>
      <c r="J18" s="26">
        <v>2</v>
      </c>
      <c r="K18" s="26">
        <f t="shared" si="2"/>
        <v>8</v>
      </c>
      <c r="L18" s="11">
        <f t="shared" si="3"/>
        <v>120816</v>
      </c>
      <c r="M18" s="1" t="s">
        <v>67</v>
      </c>
    </row>
    <row r="19" spans="1:14" ht="15.75" customHeight="1" x14ac:dyDescent="0.25">
      <c r="A19" s="51"/>
      <c r="B19" s="39" t="s">
        <v>26</v>
      </c>
      <c r="C19" s="39" t="s">
        <v>25</v>
      </c>
      <c r="D19" s="44" t="s">
        <v>38</v>
      </c>
      <c r="E19" s="7" t="s">
        <v>48</v>
      </c>
      <c r="F19" s="29">
        <v>1</v>
      </c>
      <c r="G19" s="30" t="s">
        <v>22</v>
      </c>
      <c r="H19" s="26">
        <v>23719</v>
      </c>
      <c r="I19" s="26">
        <f>2*44</f>
        <v>88</v>
      </c>
      <c r="J19" s="11">
        <v>0.54</v>
      </c>
      <c r="K19" s="26">
        <f t="shared" si="2"/>
        <v>0.54</v>
      </c>
      <c r="L19" s="11">
        <f t="shared" si="3"/>
        <v>12808.26</v>
      </c>
      <c r="M19" s="1" t="s">
        <v>68</v>
      </c>
    </row>
    <row r="20" spans="1:14" x14ac:dyDescent="0.25">
      <c r="A20" s="51"/>
      <c r="B20" s="40"/>
      <c r="C20" s="40"/>
      <c r="D20" s="45"/>
      <c r="E20" s="7" t="s">
        <v>49</v>
      </c>
      <c r="F20" s="29">
        <v>1</v>
      </c>
      <c r="G20" s="30" t="s">
        <v>22</v>
      </c>
      <c r="H20" s="26">
        <v>20676</v>
      </c>
      <c r="I20" s="26">
        <f>2*44</f>
        <v>88</v>
      </c>
      <c r="J20" s="11">
        <v>0.54</v>
      </c>
      <c r="K20" s="26">
        <f t="shared" si="2"/>
        <v>0.54</v>
      </c>
      <c r="L20" s="11">
        <f t="shared" si="3"/>
        <v>11165.04</v>
      </c>
      <c r="M20" s="1" t="s">
        <v>68</v>
      </c>
    </row>
    <row r="21" spans="1:14" x14ac:dyDescent="0.25">
      <c r="A21" s="51"/>
      <c r="B21" s="40"/>
      <c r="C21" s="40"/>
      <c r="D21" s="45"/>
      <c r="E21" s="7" t="s">
        <v>49</v>
      </c>
      <c r="F21" s="29">
        <v>1</v>
      </c>
      <c r="G21" s="30" t="s">
        <v>6</v>
      </c>
      <c r="H21" s="26">
        <v>18072</v>
      </c>
      <c r="I21" s="26"/>
      <c r="J21" s="26">
        <v>0.5</v>
      </c>
      <c r="K21" s="26">
        <f t="shared" si="2"/>
        <v>0.5</v>
      </c>
      <c r="L21" s="11">
        <f t="shared" si="3"/>
        <v>9036</v>
      </c>
      <c r="M21" s="1" t="s">
        <v>55</v>
      </c>
    </row>
    <row r="22" spans="1:14" ht="15.75" customHeight="1" x14ac:dyDescent="0.25">
      <c r="A22" s="49" t="s">
        <v>10</v>
      </c>
      <c r="B22" s="50"/>
      <c r="C22" s="50"/>
      <c r="D22" s="50"/>
      <c r="E22" s="50"/>
      <c r="F22" s="50"/>
      <c r="G22" s="50"/>
      <c r="H22" s="50"/>
      <c r="I22" s="50"/>
      <c r="J22" s="50"/>
      <c r="K22" s="12">
        <f>SUM(K15:K21)</f>
        <v>14.329999999999998</v>
      </c>
      <c r="L22" s="12">
        <f>SUM(L15:L21)</f>
        <v>240384.80000000002</v>
      </c>
      <c r="M22" s="27"/>
      <c r="N22" s="28"/>
    </row>
    <row r="23" spans="1:14" x14ac:dyDescent="0.25">
      <c r="A23" s="47" t="s">
        <v>12</v>
      </c>
      <c r="B23" s="34" t="s">
        <v>23</v>
      </c>
      <c r="C23" s="34" t="s">
        <v>27</v>
      </c>
      <c r="D23" s="52" t="s">
        <v>39</v>
      </c>
      <c r="E23" s="53"/>
      <c r="F23" s="53"/>
      <c r="G23" s="53"/>
      <c r="H23" s="53"/>
      <c r="I23" s="53"/>
      <c r="J23" s="53"/>
      <c r="K23" s="53"/>
      <c r="L23" s="54"/>
    </row>
    <row r="24" spans="1:14" ht="15.75" customHeight="1" x14ac:dyDescent="0.25">
      <c r="A24" s="48"/>
      <c r="B24" s="39" t="s">
        <v>23</v>
      </c>
      <c r="C24" s="39" t="s">
        <v>30</v>
      </c>
      <c r="D24" s="41" t="s">
        <v>18</v>
      </c>
      <c r="E24" s="7" t="s">
        <v>48</v>
      </c>
      <c r="F24" s="6">
        <v>1</v>
      </c>
      <c r="G24" s="7" t="s">
        <v>6</v>
      </c>
      <c r="H24" s="11">
        <v>20942</v>
      </c>
      <c r="I24" s="11"/>
      <c r="J24" s="26">
        <v>0.25</v>
      </c>
      <c r="K24" s="11">
        <f t="shared" ref="K24:K29" si="4">F24*J24</f>
        <v>0.25</v>
      </c>
      <c r="L24" s="11">
        <f>H24*K24</f>
        <v>5235.5</v>
      </c>
      <c r="M24" s="1" t="s">
        <v>69</v>
      </c>
    </row>
    <row r="25" spans="1:14" x14ac:dyDescent="0.25">
      <c r="A25" s="48"/>
      <c r="B25" s="40"/>
      <c r="C25" s="40"/>
      <c r="D25" s="42"/>
      <c r="E25" s="7" t="s">
        <v>49</v>
      </c>
      <c r="F25" s="6">
        <v>2</v>
      </c>
      <c r="G25" s="7" t="s">
        <v>6</v>
      </c>
      <c r="H25" s="11">
        <v>18072</v>
      </c>
      <c r="I25" s="11"/>
      <c r="J25" s="26">
        <v>1.5</v>
      </c>
      <c r="K25" s="11">
        <f t="shared" si="4"/>
        <v>3</v>
      </c>
      <c r="L25" s="11">
        <f t="shared" ref="L25:L41" si="5">H25*K25</f>
        <v>54216</v>
      </c>
      <c r="M25" s="1" t="s">
        <v>69</v>
      </c>
    </row>
    <row r="26" spans="1:14" x14ac:dyDescent="0.25">
      <c r="A26" s="48"/>
      <c r="B26" s="40"/>
      <c r="C26" s="40"/>
      <c r="D26" s="43"/>
      <c r="E26" s="7" t="s">
        <v>50</v>
      </c>
      <c r="F26" s="6">
        <v>6</v>
      </c>
      <c r="G26" s="7" t="s">
        <v>6</v>
      </c>
      <c r="H26" s="11">
        <v>15102</v>
      </c>
      <c r="I26" s="11"/>
      <c r="J26" s="26">
        <v>1</v>
      </c>
      <c r="K26" s="11">
        <f t="shared" si="4"/>
        <v>6</v>
      </c>
      <c r="L26" s="11">
        <f t="shared" si="5"/>
        <v>90612</v>
      </c>
      <c r="M26" s="1" t="s">
        <v>69</v>
      </c>
    </row>
    <row r="27" spans="1:14" ht="35.25" customHeight="1" x14ac:dyDescent="0.25">
      <c r="A27" s="51"/>
      <c r="B27" s="55" t="s">
        <v>30</v>
      </c>
      <c r="C27" s="55" t="s">
        <v>27</v>
      </c>
      <c r="D27" s="41" t="s">
        <v>40</v>
      </c>
      <c r="E27" s="7" t="s">
        <v>48</v>
      </c>
      <c r="F27" s="6">
        <v>1</v>
      </c>
      <c r="G27" s="7" t="s">
        <v>22</v>
      </c>
      <c r="H27" s="11">
        <v>23719</v>
      </c>
      <c r="I27" s="11">
        <f>2*44</f>
        <v>88</v>
      </c>
      <c r="J27" s="11">
        <v>0.54</v>
      </c>
      <c r="K27" s="11">
        <f t="shared" si="4"/>
        <v>0.54</v>
      </c>
      <c r="L27" s="11">
        <f t="shared" si="5"/>
        <v>12808.26</v>
      </c>
      <c r="M27" s="1" t="s">
        <v>70</v>
      </c>
    </row>
    <row r="28" spans="1:14" ht="35.25" customHeight="1" x14ac:dyDescent="0.25">
      <c r="A28" s="51"/>
      <c r="B28" s="55"/>
      <c r="C28" s="55"/>
      <c r="D28" s="42"/>
      <c r="E28" s="7" t="s">
        <v>49</v>
      </c>
      <c r="F28" s="6">
        <v>1</v>
      </c>
      <c r="G28" s="7" t="s">
        <v>22</v>
      </c>
      <c r="H28" s="11">
        <v>20676</v>
      </c>
      <c r="I28" s="11">
        <f>2*44</f>
        <v>88</v>
      </c>
      <c r="J28" s="11">
        <v>0.54</v>
      </c>
      <c r="K28" s="11">
        <f t="shared" si="4"/>
        <v>0.54</v>
      </c>
      <c r="L28" s="11">
        <f t="shared" si="5"/>
        <v>11165.04</v>
      </c>
      <c r="M28" s="1" t="s">
        <v>70</v>
      </c>
    </row>
    <row r="29" spans="1:14" ht="35.25" customHeight="1" x14ac:dyDescent="0.25">
      <c r="A29" s="51"/>
      <c r="B29" s="55"/>
      <c r="C29" s="55"/>
      <c r="D29" s="43"/>
      <c r="E29" s="7" t="s">
        <v>49</v>
      </c>
      <c r="F29" s="6">
        <v>1</v>
      </c>
      <c r="G29" s="7" t="s">
        <v>6</v>
      </c>
      <c r="H29" s="11">
        <v>18072</v>
      </c>
      <c r="I29" s="11"/>
      <c r="J29" s="11">
        <v>0.5</v>
      </c>
      <c r="K29" s="11">
        <f t="shared" si="4"/>
        <v>0.5</v>
      </c>
      <c r="L29" s="11">
        <f t="shared" si="5"/>
        <v>9036</v>
      </c>
      <c r="M29" s="1" t="s">
        <v>71</v>
      </c>
    </row>
    <row r="30" spans="1:14" ht="15.75" customHeight="1" x14ac:dyDescent="0.25">
      <c r="A30" s="49" t="s">
        <v>13</v>
      </c>
      <c r="B30" s="50"/>
      <c r="C30" s="50"/>
      <c r="D30" s="50"/>
      <c r="E30" s="50"/>
      <c r="F30" s="50"/>
      <c r="G30" s="50"/>
      <c r="H30" s="50"/>
      <c r="I30" s="50"/>
      <c r="J30" s="50"/>
      <c r="K30" s="12">
        <f>SUM(K23:K29)</f>
        <v>10.829999999999998</v>
      </c>
      <c r="L30" s="12">
        <f>SUM(L24:L29)</f>
        <v>183072.80000000002</v>
      </c>
      <c r="M30" s="27"/>
      <c r="N30" s="28"/>
    </row>
    <row r="31" spans="1:14" ht="15.75" customHeight="1" x14ac:dyDescent="0.25">
      <c r="A31" s="47" t="s">
        <v>14</v>
      </c>
      <c r="B31" s="39" t="s">
        <v>27</v>
      </c>
      <c r="C31" s="39" t="s">
        <v>31</v>
      </c>
      <c r="D31" s="41" t="s">
        <v>41</v>
      </c>
      <c r="E31" s="7" t="s">
        <v>48</v>
      </c>
      <c r="F31" s="29">
        <v>1</v>
      </c>
      <c r="G31" s="30" t="s">
        <v>6</v>
      </c>
      <c r="H31" s="26">
        <v>20942</v>
      </c>
      <c r="I31" s="26"/>
      <c r="J31" s="26">
        <v>0.25</v>
      </c>
      <c r="K31" s="26">
        <f>F31*J31</f>
        <v>0.25</v>
      </c>
      <c r="L31" s="11">
        <f t="shared" si="5"/>
        <v>5235.5</v>
      </c>
      <c r="M31" s="1" t="s">
        <v>56</v>
      </c>
    </row>
    <row r="32" spans="1:14" x14ac:dyDescent="0.25">
      <c r="A32" s="48"/>
      <c r="B32" s="40"/>
      <c r="C32" s="40"/>
      <c r="D32" s="42"/>
      <c r="E32" s="7" t="s">
        <v>49</v>
      </c>
      <c r="F32" s="29">
        <v>1</v>
      </c>
      <c r="G32" s="30" t="s">
        <v>6</v>
      </c>
      <c r="H32" s="26">
        <v>18072</v>
      </c>
      <c r="I32" s="26"/>
      <c r="J32" s="26">
        <v>0.25</v>
      </c>
      <c r="K32" s="26">
        <f>F32*J32</f>
        <v>0.25</v>
      </c>
      <c r="L32" s="11">
        <f t="shared" si="5"/>
        <v>4518</v>
      </c>
      <c r="M32" s="1" t="s">
        <v>56</v>
      </c>
    </row>
    <row r="33" spans="1:14" x14ac:dyDescent="0.25">
      <c r="A33" s="48"/>
      <c r="B33" s="40"/>
      <c r="C33" s="40"/>
      <c r="D33" s="42"/>
      <c r="E33" s="7" t="s">
        <v>48</v>
      </c>
      <c r="F33" s="29">
        <v>1</v>
      </c>
      <c r="G33" s="30" t="s">
        <v>22</v>
      </c>
      <c r="H33" s="26">
        <v>23719</v>
      </c>
      <c r="I33" s="26">
        <f>2*44</f>
        <v>88</v>
      </c>
      <c r="J33" s="11">
        <v>0.54</v>
      </c>
      <c r="K33" s="26">
        <f>F33*J33</f>
        <v>0.54</v>
      </c>
      <c r="L33" s="11">
        <f t="shared" si="5"/>
        <v>12808.26</v>
      </c>
      <c r="M33" s="1" t="s">
        <v>72</v>
      </c>
    </row>
    <row r="34" spans="1:14" x14ac:dyDescent="0.25">
      <c r="A34" s="48"/>
      <c r="B34" s="40"/>
      <c r="C34" s="40"/>
      <c r="D34" s="42"/>
      <c r="E34" s="7" t="s">
        <v>49</v>
      </c>
      <c r="F34" s="29">
        <v>1</v>
      </c>
      <c r="G34" s="30" t="s">
        <v>22</v>
      </c>
      <c r="H34" s="26">
        <v>20676</v>
      </c>
      <c r="I34" s="26">
        <f>2*44</f>
        <v>88</v>
      </c>
      <c r="J34" s="11">
        <v>0.54</v>
      </c>
      <c r="K34" s="26">
        <f>F34*J34</f>
        <v>0.54</v>
      </c>
      <c r="L34" s="11">
        <f t="shared" si="5"/>
        <v>11165.04</v>
      </c>
      <c r="M34" s="1" t="s">
        <v>72</v>
      </c>
    </row>
    <row r="35" spans="1:14" x14ac:dyDescent="0.25">
      <c r="A35" s="48"/>
      <c r="B35" s="40"/>
      <c r="C35" s="40"/>
      <c r="D35" s="43"/>
      <c r="E35" s="7" t="s">
        <v>49</v>
      </c>
      <c r="F35" s="29">
        <v>2</v>
      </c>
      <c r="G35" s="30" t="s">
        <v>6</v>
      </c>
      <c r="H35" s="26">
        <v>18072</v>
      </c>
      <c r="I35" s="26"/>
      <c r="J35" s="26">
        <v>1</v>
      </c>
      <c r="K35" s="26">
        <f>F35*J35</f>
        <v>2</v>
      </c>
      <c r="L35" s="11">
        <f t="shared" si="5"/>
        <v>36144</v>
      </c>
      <c r="M35" s="1" t="s">
        <v>64</v>
      </c>
    </row>
    <row r="36" spans="1:14" ht="15.75" customHeight="1" x14ac:dyDescent="0.25">
      <c r="A36" s="49" t="s">
        <v>15</v>
      </c>
      <c r="B36" s="50"/>
      <c r="C36" s="50"/>
      <c r="D36" s="50"/>
      <c r="E36" s="50"/>
      <c r="F36" s="50"/>
      <c r="G36" s="50"/>
      <c r="H36" s="50"/>
      <c r="I36" s="50"/>
      <c r="J36" s="50"/>
      <c r="K36" s="12">
        <f>SUM(K31:K35)</f>
        <v>3.58</v>
      </c>
      <c r="L36" s="12">
        <f>SUM(L31:L35)</f>
        <v>69870.8</v>
      </c>
      <c r="M36" s="27"/>
      <c r="N36" s="28"/>
    </row>
    <row r="37" spans="1:14" ht="15.75" customHeight="1" x14ac:dyDescent="0.25">
      <c r="A37" s="47" t="s">
        <v>16</v>
      </c>
      <c r="B37" s="39" t="s">
        <v>28</v>
      </c>
      <c r="C37" s="39" t="s">
        <v>29</v>
      </c>
      <c r="D37" s="41" t="s">
        <v>42</v>
      </c>
      <c r="E37" s="7" t="s">
        <v>48</v>
      </c>
      <c r="F37" s="6">
        <v>1</v>
      </c>
      <c r="G37" s="30" t="s">
        <v>6</v>
      </c>
      <c r="H37" s="26">
        <v>20942</v>
      </c>
      <c r="I37" s="26"/>
      <c r="J37" s="26">
        <v>0.15</v>
      </c>
      <c r="K37" s="26">
        <f>F37*J37</f>
        <v>0.15</v>
      </c>
      <c r="L37" s="11">
        <f t="shared" si="5"/>
        <v>3141.2999999999997</v>
      </c>
      <c r="M37" s="1" t="s">
        <v>57</v>
      </c>
    </row>
    <row r="38" spans="1:14" x14ac:dyDescent="0.25">
      <c r="A38" s="48"/>
      <c r="B38" s="40"/>
      <c r="C38" s="40"/>
      <c r="D38" s="42"/>
      <c r="E38" s="7" t="s">
        <v>49</v>
      </c>
      <c r="F38" s="6">
        <v>1</v>
      </c>
      <c r="G38" s="30" t="s">
        <v>6</v>
      </c>
      <c r="H38" s="26">
        <v>18072</v>
      </c>
      <c r="I38" s="26"/>
      <c r="J38" s="26">
        <v>0.15</v>
      </c>
      <c r="K38" s="26">
        <f>F38*J38</f>
        <v>0.15</v>
      </c>
      <c r="L38" s="11">
        <f t="shared" si="5"/>
        <v>2710.7999999999997</v>
      </c>
      <c r="M38" s="1" t="s">
        <v>57</v>
      </c>
    </row>
    <row r="39" spans="1:14" x14ac:dyDescent="0.25">
      <c r="A39" s="48"/>
      <c r="B39" s="40"/>
      <c r="C39" s="40"/>
      <c r="D39" s="42"/>
      <c r="E39" s="7" t="s">
        <v>48</v>
      </c>
      <c r="F39" s="6">
        <v>1</v>
      </c>
      <c r="G39" s="30" t="s">
        <v>22</v>
      </c>
      <c r="H39" s="26">
        <v>23719</v>
      </c>
      <c r="I39" s="26">
        <v>44</v>
      </c>
      <c r="J39" s="26">
        <v>0.27</v>
      </c>
      <c r="K39" s="26">
        <f>F39*J39</f>
        <v>0.27</v>
      </c>
      <c r="L39" s="11">
        <f t="shared" si="5"/>
        <v>6404.13</v>
      </c>
      <c r="M39" s="1" t="s">
        <v>73</v>
      </c>
    </row>
    <row r="40" spans="1:14" x14ac:dyDescent="0.25">
      <c r="A40" s="48"/>
      <c r="B40" s="40"/>
      <c r="C40" s="40"/>
      <c r="D40" s="42"/>
      <c r="E40" s="7" t="s">
        <v>49</v>
      </c>
      <c r="F40" s="6">
        <v>1</v>
      </c>
      <c r="G40" s="30" t="s">
        <v>22</v>
      </c>
      <c r="H40" s="26">
        <v>20676</v>
      </c>
      <c r="I40" s="26">
        <v>44</v>
      </c>
      <c r="J40" s="26">
        <v>0.27</v>
      </c>
      <c r="K40" s="26">
        <f>F40*J40</f>
        <v>0.27</v>
      </c>
      <c r="L40" s="11">
        <f t="shared" si="5"/>
        <v>5582.52</v>
      </c>
      <c r="M40" s="1" t="s">
        <v>73</v>
      </c>
    </row>
    <row r="41" spans="1:14" x14ac:dyDescent="0.25">
      <c r="A41" s="48"/>
      <c r="B41" s="40"/>
      <c r="C41" s="40"/>
      <c r="D41" s="43"/>
      <c r="E41" s="7" t="s">
        <v>49</v>
      </c>
      <c r="F41" s="6">
        <v>1</v>
      </c>
      <c r="G41" s="7" t="s">
        <v>6</v>
      </c>
      <c r="H41" s="11">
        <v>18072</v>
      </c>
      <c r="I41" s="11"/>
      <c r="J41" s="11">
        <v>0.5</v>
      </c>
      <c r="K41" s="11">
        <f>F41*J41</f>
        <v>0.5</v>
      </c>
      <c r="L41" s="11">
        <f t="shared" si="5"/>
        <v>9036</v>
      </c>
      <c r="M41" s="1" t="s">
        <v>58</v>
      </c>
    </row>
    <row r="42" spans="1:14" ht="15.75" customHeight="1" x14ac:dyDescent="0.25">
      <c r="A42" s="49" t="s">
        <v>17</v>
      </c>
      <c r="B42" s="50"/>
      <c r="C42" s="50"/>
      <c r="D42" s="50"/>
      <c r="E42" s="50"/>
      <c r="F42" s="50"/>
      <c r="G42" s="50"/>
      <c r="H42" s="50"/>
      <c r="I42" s="50"/>
      <c r="J42" s="50"/>
      <c r="K42" s="12">
        <f>SUM(K37:K41)</f>
        <v>1.34</v>
      </c>
      <c r="L42" s="12">
        <f>SUM(L37:L41)</f>
        <v>26874.75</v>
      </c>
      <c r="M42" s="27"/>
      <c r="N42" s="28"/>
    </row>
    <row r="43" spans="1:14" x14ac:dyDescent="0.25">
      <c r="A43" s="17">
        <v>2019</v>
      </c>
      <c r="B43" s="14"/>
      <c r="C43" s="14"/>
      <c r="D43" s="15"/>
      <c r="E43" s="15"/>
      <c r="F43" s="15"/>
      <c r="G43" s="15"/>
      <c r="H43" s="15"/>
      <c r="I43" s="15"/>
      <c r="J43" s="15"/>
      <c r="K43" s="15"/>
      <c r="L43" s="16"/>
    </row>
    <row r="44" spans="1:14" x14ac:dyDescent="0.25">
      <c r="A44" s="47" t="s">
        <v>19</v>
      </c>
      <c r="B44" s="34" t="s">
        <v>29</v>
      </c>
      <c r="C44" s="34" t="s">
        <v>32</v>
      </c>
      <c r="D44" s="52" t="s">
        <v>43</v>
      </c>
      <c r="E44" s="53"/>
      <c r="F44" s="53"/>
      <c r="G44" s="53"/>
      <c r="H44" s="53"/>
      <c r="I44" s="53"/>
      <c r="J44" s="53"/>
      <c r="K44" s="53"/>
      <c r="L44" s="54"/>
    </row>
    <row r="45" spans="1:14" ht="18.75" customHeight="1" x14ac:dyDescent="0.25">
      <c r="A45" s="48"/>
      <c r="B45" s="39" t="s">
        <v>29</v>
      </c>
      <c r="C45" s="39" t="s">
        <v>60</v>
      </c>
      <c r="D45" s="41" t="s">
        <v>62</v>
      </c>
      <c r="E45" s="7" t="s">
        <v>48</v>
      </c>
      <c r="F45" s="6">
        <v>1</v>
      </c>
      <c r="G45" s="7" t="s">
        <v>6</v>
      </c>
      <c r="H45" s="11">
        <v>22198</v>
      </c>
      <c r="I45" s="26"/>
      <c r="J45" s="26">
        <v>0.25</v>
      </c>
      <c r="K45" s="26">
        <f t="shared" ref="K45:K50" si="6">F45*J45</f>
        <v>0.25</v>
      </c>
      <c r="L45" s="11">
        <f t="shared" ref="L45:L50" si="7">H45*K45</f>
        <v>5549.5</v>
      </c>
      <c r="M45" s="1" t="s">
        <v>74</v>
      </c>
    </row>
    <row r="46" spans="1:14" ht="18.75" customHeight="1" x14ac:dyDescent="0.25">
      <c r="A46" s="48"/>
      <c r="B46" s="40"/>
      <c r="C46" s="40"/>
      <c r="D46" s="42"/>
      <c r="E46" s="7" t="s">
        <v>49</v>
      </c>
      <c r="F46" s="6">
        <v>1</v>
      </c>
      <c r="G46" s="7" t="s">
        <v>6</v>
      </c>
      <c r="H46" s="11">
        <v>19156</v>
      </c>
      <c r="I46" s="26"/>
      <c r="J46" s="26">
        <v>0.5</v>
      </c>
      <c r="K46" s="26">
        <f t="shared" si="6"/>
        <v>0.5</v>
      </c>
      <c r="L46" s="11">
        <f t="shared" si="7"/>
        <v>9578</v>
      </c>
      <c r="M46" s="1" t="s">
        <v>74</v>
      </c>
    </row>
    <row r="47" spans="1:14" ht="27" customHeight="1" x14ac:dyDescent="0.25">
      <c r="A47" s="48"/>
      <c r="B47" s="40"/>
      <c r="C47" s="40"/>
      <c r="D47" s="43"/>
      <c r="E47" s="7" t="s">
        <v>50</v>
      </c>
      <c r="F47" s="6">
        <v>1</v>
      </c>
      <c r="G47" s="7" t="s">
        <v>6</v>
      </c>
      <c r="H47" s="11">
        <v>16008</v>
      </c>
      <c r="I47" s="26"/>
      <c r="J47" s="26">
        <v>1</v>
      </c>
      <c r="K47" s="26">
        <f t="shared" si="6"/>
        <v>1</v>
      </c>
      <c r="L47" s="11">
        <f t="shared" si="7"/>
        <v>16008</v>
      </c>
      <c r="M47" s="1" t="s">
        <v>74</v>
      </c>
    </row>
    <row r="48" spans="1:14" x14ac:dyDescent="0.25">
      <c r="A48" s="51"/>
      <c r="B48" s="39" t="s">
        <v>60</v>
      </c>
      <c r="C48" s="39" t="s">
        <v>32</v>
      </c>
      <c r="D48" s="41" t="s">
        <v>61</v>
      </c>
      <c r="E48" s="7" t="s">
        <v>48</v>
      </c>
      <c r="F48" s="6">
        <v>1</v>
      </c>
      <c r="G48" s="7" t="s">
        <v>22</v>
      </c>
      <c r="H48" s="11">
        <v>25142</v>
      </c>
      <c r="I48" s="26">
        <f>2*44</f>
        <v>88</v>
      </c>
      <c r="J48" s="11">
        <v>0.54</v>
      </c>
      <c r="K48" s="26">
        <f t="shared" si="6"/>
        <v>0.54</v>
      </c>
      <c r="L48" s="11">
        <f t="shared" si="7"/>
        <v>13576.68</v>
      </c>
      <c r="M48" s="1" t="s">
        <v>75</v>
      </c>
    </row>
    <row r="49" spans="1:15" x14ac:dyDescent="0.25">
      <c r="A49" s="51"/>
      <c r="B49" s="40"/>
      <c r="C49" s="40"/>
      <c r="D49" s="42"/>
      <c r="E49" s="7" t="s">
        <v>49</v>
      </c>
      <c r="F49" s="6">
        <v>1</v>
      </c>
      <c r="G49" s="7" t="s">
        <v>22</v>
      </c>
      <c r="H49" s="11">
        <v>21916</v>
      </c>
      <c r="I49" s="11">
        <f>2*44</f>
        <v>88</v>
      </c>
      <c r="J49" s="11">
        <v>0.54</v>
      </c>
      <c r="K49" s="11">
        <f t="shared" si="6"/>
        <v>0.54</v>
      </c>
      <c r="L49" s="11">
        <f t="shared" si="7"/>
        <v>11834.640000000001</v>
      </c>
      <c r="M49" s="1" t="s">
        <v>75</v>
      </c>
    </row>
    <row r="50" spans="1:15" x14ac:dyDescent="0.25">
      <c r="A50" s="51"/>
      <c r="B50" s="40"/>
      <c r="C50" s="40"/>
      <c r="D50" s="43"/>
      <c r="E50" s="7" t="s">
        <v>49</v>
      </c>
      <c r="F50" s="6">
        <v>1</v>
      </c>
      <c r="G50" s="7" t="s">
        <v>6</v>
      </c>
      <c r="H50" s="11">
        <v>19156</v>
      </c>
      <c r="I50" s="11"/>
      <c r="J50" s="11">
        <v>0.5</v>
      </c>
      <c r="K50" s="11">
        <f t="shared" si="6"/>
        <v>0.5</v>
      </c>
      <c r="L50" s="11">
        <f t="shared" si="7"/>
        <v>9578</v>
      </c>
      <c r="M50" s="1" t="s">
        <v>59</v>
      </c>
    </row>
    <row r="51" spans="1:15" ht="15.75" customHeight="1" x14ac:dyDescent="0.25">
      <c r="A51" s="49" t="s">
        <v>20</v>
      </c>
      <c r="B51" s="50"/>
      <c r="C51" s="50"/>
      <c r="D51" s="50"/>
      <c r="E51" s="50"/>
      <c r="F51" s="50"/>
      <c r="G51" s="50"/>
      <c r="H51" s="50"/>
      <c r="I51" s="50"/>
      <c r="J51" s="50"/>
      <c r="K51" s="12">
        <f>SUM(K45:K50)</f>
        <v>3.33</v>
      </c>
      <c r="L51" s="12">
        <f>SUM(L45:L50)</f>
        <v>66124.820000000007</v>
      </c>
      <c r="M51" s="27"/>
      <c r="N51" s="28"/>
    </row>
    <row r="52" spans="1:15" x14ac:dyDescent="0.25">
      <c r="A52" s="21" t="s">
        <v>9</v>
      </c>
      <c r="B52" s="18"/>
      <c r="C52" s="18"/>
      <c r="D52" s="19"/>
      <c r="E52" s="19"/>
      <c r="F52" s="19"/>
      <c r="G52" s="19"/>
      <c r="H52" s="19"/>
      <c r="I52" s="19"/>
      <c r="J52" s="19"/>
      <c r="K52" s="20">
        <f>K8+K13+K51+K42+K36+K30+K22</f>
        <v>35.629999999999995</v>
      </c>
      <c r="L52" s="20">
        <f>L8+L13+L51+L42+L36+L30+L22</f>
        <v>631209.4800000001</v>
      </c>
    </row>
    <row r="53" spans="1:15" x14ac:dyDescent="0.25">
      <c r="A53" s="3"/>
      <c r="B53" s="22"/>
      <c r="C53" s="3"/>
      <c r="D53" s="3"/>
      <c r="E53" s="3"/>
      <c r="K53" s="13"/>
      <c r="L53" s="23"/>
    </row>
    <row r="54" spans="1:15" x14ac:dyDescent="0.25">
      <c r="A54" s="3"/>
      <c r="B54" s="22"/>
      <c r="C54" s="3"/>
      <c r="D54" s="3"/>
      <c r="E54" s="3"/>
      <c r="L54" s="24"/>
      <c r="M54" s="31" t="s">
        <v>136</v>
      </c>
    </row>
    <row r="55" spans="1:15" x14ac:dyDescent="0.25">
      <c r="A55" s="3"/>
      <c r="B55" s="22"/>
      <c r="C55" s="3"/>
      <c r="D55" s="3"/>
      <c r="E55" s="3"/>
      <c r="M55" s="32">
        <v>2017</v>
      </c>
      <c r="N55" s="31" t="s">
        <v>137</v>
      </c>
      <c r="O55" s="32">
        <v>163</v>
      </c>
    </row>
    <row r="56" spans="1:15" x14ac:dyDescent="0.25">
      <c r="A56" s="3"/>
      <c r="B56" s="3"/>
      <c r="C56" s="3"/>
      <c r="D56" s="3"/>
      <c r="E56" s="3"/>
    </row>
    <row r="57" spans="1:15" x14ac:dyDescent="0.25">
      <c r="A57" s="3"/>
      <c r="B57" s="3"/>
      <c r="C57" s="3"/>
      <c r="D57" s="3"/>
      <c r="E57" s="3"/>
    </row>
    <row r="58" spans="1:15" x14ac:dyDescent="0.25">
      <c r="A58" s="3"/>
      <c r="B58" s="3"/>
      <c r="C58" s="3"/>
      <c r="D58" s="3"/>
      <c r="E58" s="3"/>
    </row>
    <row r="59" spans="1:15" x14ac:dyDescent="0.25">
      <c r="A59" s="3"/>
      <c r="B59" s="3"/>
      <c r="C59" s="3"/>
      <c r="D59" s="3"/>
      <c r="E59" s="3"/>
    </row>
    <row r="60" spans="1:15" x14ac:dyDescent="0.25">
      <c r="A60" s="3"/>
      <c r="B60" s="3"/>
      <c r="C60" s="3"/>
      <c r="D60" s="3"/>
      <c r="E60" s="3"/>
      <c r="F60" s="1"/>
      <c r="G60" s="1"/>
      <c r="H60" s="1"/>
      <c r="I60" s="1"/>
      <c r="J60" s="1"/>
      <c r="K60" s="1"/>
      <c r="L60" s="1"/>
    </row>
    <row r="61" spans="1:15" x14ac:dyDescent="0.25">
      <c r="A61" s="3"/>
      <c r="B61" s="3"/>
      <c r="C61" s="3"/>
      <c r="D61" s="3"/>
      <c r="E61" s="3"/>
      <c r="F61" s="1"/>
      <c r="G61" s="1"/>
      <c r="H61" s="1"/>
      <c r="I61" s="1"/>
      <c r="J61" s="1"/>
      <c r="K61" s="1"/>
      <c r="L61" s="1"/>
    </row>
    <row r="62" spans="1:15" x14ac:dyDescent="0.25">
      <c r="A62" s="3"/>
      <c r="B62" s="3"/>
      <c r="C62" s="3"/>
      <c r="D62" s="3"/>
      <c r="E62" s="3"/>
      <c r="F62" s="1"/>
      <c r="G62" s="1"/>
      <c r="H62" s="1"/>
      <c r="I62" s="1"/>
      <c r="J62" s="1"/>
      <c r="K62" s="1"/>
      <c r="L62" s="1"/>
    </row>
  </sheetData>
  <mergeCells count="47">
    <mergeCell ref="A9:A12"/>
    <mergeCell ref="B9:B12"/>
    <mergeCell ref="C9:C12"/>
    <mergeCell ref="A8:J8"/>
    <mergeCell ref="A4:A7"/>
    <mergeCell ref="B4:B7"/>
    <mergeCell ref="C4:C7"/>
    <mergeCell ref="D4:D7"/>
    <mergeCell ref="B27:B29"/>
    <mergeCell ref="C27:C29"/>
    <mergeCell ref="D27:D29"/>
    <mergeCell ref="A30:J30"/>
    <mergeCell ref="A13:J13"/>
    <mergeCell ref="A15:A21"/>
    <mergeCell ref="D15:L15"/>
    <mergeCell ref="B16:B18"/>
    <mergeCell ref="C16:C18"/>
    <mergeCell ref="D16:D18"/>
    <mergeCell ref="B19:B21"/>
    <mergeCell ref="C19:C21"/>
    <mergeCell ref="D19:D21"/>
    <mergeCell ref="B48:B50"/>
    <mergeCell ref="C48:C50"/>
    <mergeCell ref="D48:D50"/>
    <mergeCell ref="A51:J51"/>
    <mergeCell ref="A42:J42"/>
    <mergeCell ref="A44:A50"/>
    <mergeCell ref="D44:L44"/>
    <mergeCell ref="B45:B47"/>
    <mergeCell ref="C45:C47"/>
    <mergeCell ref="D45:D47"/>
    <mergeCell ref="C37:C41"/>
    <mergeCell ref="D37:D41"/>
    <mergeCell ref="D9:D12"/>
    <mergeCell ref="A31:A35"/>
    <mergeCell ref="B31:B35"/>
    <mergeCell ref="C31:C35"/>
    <mergeCell ref="D31:D35"/>
    <mergeCell ref="A37:A41"/>
    <mergeCell ref="B37:B41"/>
    <mergeCell ref="A36:J36"/>
    <mergeCell ref="A22:J22"/>
    <mergeCell ref="A23:A29"/>
    <mergeCell ref="D23:L23"/>
    <mergeCell ref="B24:B26"/>
    <mergeCell ref="C24:C26"/>
    <mergeCell ref="D24:D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abSelected="1" view="pageBreakPreview" zoomScale="60" zoomScaleNormal="100" workbookViewId="0">
      <selection activeCell="L53" sqref="L53"/>
    </sheetView>
  </sheetViews>
  <sheetFormatPr defaultColWidth="9.140625" defaultRowHeight="15.75" x14ac:dyDescent="0.25"/>
  <cols>
    <col min="1" max="1" width="9.140625" style="1"/>
    <col min="2" max="2" width="14.5703125" style="1" customWidth="1"/>
    <col min="3" max="3" width="13.28515625" style="1" customWidth="1"/>
    <col min="4" max="4" width="47.28515625" style="1" customWidth="1"/>
    <col min="5" max="5" width="11.28515625" style="1" customWidth="1"/>
    <col min="6" max="6" width="16" style="4" customWidth="1"/>
    <col min="7" max="7" width="18.28515625" style="4" customWidth="1"/>
    <col min="8" max="9" width="14.7109375" style="9" customWidth="1"/>
    <col min="10" max="10" width="13.42578125" style="4" customWidth="1"/>
    <col min="11" max="11" width="16.140625" style="4" customWidth="1"/>
    <col min="12" max="12" width="18.42578125" style="9" customWidth="1"/>
    <col min="13" max="13" width="17.7109375" style="1" customWidth="1"/>
    <col min="14" max="16384" width="9.140625" style="1"/>
  </cols>
  <sheetData>
    <row r="1" spans="1:14" ht="18.75" x14ac:dyDescent="0.3">
      <c r="A1" s="2" t="s">
        <v>132</v>
      </c>
      <c r="B1" s="2"/>
      <c r="C1" s="2"/>
    </row>
    <row r="2" spans="1:14" s="8" customFormat="1" ht="94.5" x14ac:dyDescent="0.25">
      <c r="A2" s="5" t="s">
        <v>76</v>
      </c>
      <c r="B2" s="35" t="s">
        <v>133</v>
      </c>
      <c r="C2" s="35" t="s">
        <v>134</v>
      </c>
      <c r="D2" s="5" t="s">
        <v>131</v>
      </c>
      <c r="E2" s="5" t="s">
        <v>85</v>
      </c>
      <c r="F2" s="5" t="s">
        <v>84</v>
      </c>
      <c r="G2" s="5" t="s">
        <v>87</v>
      </c>
      <c r="H2" s="10" t="s">
        <v>86</v>
      </c>
      <c r="I2" s="10" t="s">
        <v>91</v>
      </c>
      <c r="J2" s="10" t="s">
        <v>88</v>
      </c>
      <c r="K2" s="10" t="s">
        <v>89</v>
      </c>
      <c r="L2" s="10" t="s">
        <v>90</v>
      </c>
    </row>
    <row r="3" spans="1:14" s="8" customFormat="1" x14ac:dyDescent="0.25">
      <c r="A3" s="17">
        <v>2017</v>
      </c>
      <c r="B3" s="14"/>
      <c r="C3" s="14"/>
      <c r="D3" s="15"/>
      <c r="E3" s="15"/>
      <c r="F3" s="15"/>
      <c r="G3" s="15"/>
      <c r="H3" s="15"/>
      <c r="I3" s="15"/>
      <c r="J3" s="15"/>
      <c r="K3" s="15"/>
      <c r="L3" s="16"/>
    </row>
    <row r="4" spans="1:14" ht="15.75" customHeight="1" x14ac:dyDescent="0.25">
      <c r="A4" s="47" t="s">
        <v>77</v>
      </c>
      <c r="B4" s="39" t="s">
        <v>23</v>
      </c>
      <c r="C4" s="39" t="s">
        <v>24</v>
      </c>
      <c r="D4" s="41" t="s">
        <v>92</v>
      </c>
      <c r="E4" s="7" t="s">
        <v>48</v>
      </c>
      <c r="F4" s="6">
        <v>1</v>
      </c>
      <c r="G4" s="30" t="s">
        <v>106</v>
      </c>
      <c r="H4" s="26">
        <v>19944</v>
      </c>
      <c r="I4" s="26"/>
      <c r="J4" s="26">
        <v>0.25</v>
      </c>
      <c r="K4" s="11">
        <f>F4*J4</f>
        <v>0.25</v>
      </c>
      <c r="L4" s="11">
        <f>H4*K4</f>
        <v>4986</v>
      </c>
      <c r="M4" s="36" t="s">
        <v>138</v>
      </c>
    </row>
    <row r="5" spans="1:14" x14ac:dyDescent="0.25">
      <c r="A5" s="48"/>
      <c r="B5" s="40"/>
      <c r="C5" s="40"/>
      <c r="D5" s="42"/>
      <c r="E5" s="7" t="s">
        <v>49</v>
      </c>
      <c r="F5" s="6">
        <v>1</v>
      </c>
      <c r="G5" s="30" t="s">
        <v>106</v>
      </c>
      <c r="H5" s="26">
        <v>17211</v>
      </c>
      <c r="I5" s="26"/>
      <c r="J5" s="26">
        <v>0.25</v>
      </c>
      <c r="K5" s="11">
        <f>F5*J5</f>
        <v>0.25</v>
      </c>
      <c r="L5" s="11">
        <f t="shared" ref="L5:L7" si="0">H5*K5</f>
        <v>4302.75</v>
      </c>
      <c r="M5" s="36" t="s">
        <v>138</v>
      </c>
    </row>
    <row r="6" spans="1:14" ht="15.75" customHeight="1" x14ac:dyDescent="0.25">
      <c r="A6" s="48"/>
      <c r="B6" s="40"/>
      <c r="C6" s="40"/>
      <c r="D6" s="42"/>
      <c r="E6" s="7" t="s">
        <v>48</v>
      </c>
      <c r="F6" s="6">
        <v>1</v>
      </c>
      <c r="G6" s="7" t="s">
        <v>105</v>
      </c>
      <c r="H6" s="11">
        <v>22589</v>
      </c>
      <c r="I6" s="11">
        <f>3*9</f>
        <v>27</v>
      </c>
      <c r="J6" s="11">
        <v>0.17</v>
      </c>
      <c r="K6" s="11">
        <f>F6*J6</f>
        <v>0.17</v>
      </c>
      <c r="L6" s="11">
        <f t="shared" si="0"/>
        <v>3840.13</v>
      </c>
      <c r="M6" s="37" t="s">
        <v>116</v>
      </c>
    </row>
    <row r="7" spans="1:14" ht="15.75" customHeight="1" x14ac:dyDescent="0.25">
      <c r="A7" s="48"/>
      <c r="B7" s="40"/>
      <c r="C7" s="40"/>
      <c r="D7" s="43"/>
      <c r="E7" s="7" t="s">
        <v>49</v>
      </c>
      <c r="F7" s="6">
        <v>1</v>
      </c>
      <c r="G7" s="7" t="s">
        <v>105</v>
      </c>
      <c r="H7" s="11">
        <v>19692</v>
      </c>
      <c r="I7" s="11">
        <f>3*9</f>
        <v>27</v>
      </c>
      <c r="J7" s="11">
        <v>0.17</v>
      </c>
      <c r="K7" s="11">
        <f>F7*J7</f>
        <v>0.17</v>
      </c>
      <c r="L7" s="11">
        <f t="shared" si="0"/>
        <v>3347.6400000000003</v>
      </c>
      <c r="M7" s="37" t="s">
        <v>116</v>
      </c>
    </row>
    <row r="8" spans="1:14" x14ac:dyDescent="0.25">
      <c r="A8" s="49" t="s">
        <v>135</v>
      </c>
      <c r="B8" s="50"/>
      <c r="C8" s="50"/>
      <c r="D8" s="50"/>
      <c r="E8" s="50"/>
      <c r="F8" s="50"/>
      <c r="G8" s="50"/>
      <c r="H8" s="50"/>
      <c r="I8" s="50"/>
      <c r="J8" s="50"/>
      <c r="K8" s="25">
        <f>SUM(K4:K7)</f>
        <v>0.84000000000000008</v>
      </c>
      <c r="L8" s="25">
        <f>SUM(L4:L7)</f>
        <v>16476.52</v>
      </c>
      <c r="M8" s="38"/>
      <c r="N8" s="28"/>
    </row>
    <row r="9" spans="1:14" ht="20.25" customHeight="1" x14ac:dyDescent="0.25">
      <c r="A9" s="47" t="s">
        <v>78</v>
      </c>
      <c r="B9" s="39" t="s">
        <v>23</v>
      </c>
      <c r="C9" s="39" t="s">
        <v>24</v>
      </c>
      <c r="D9" s="44" t="s">
        <v>93</v>
      </c>
      <c r="E9" s="7" t="s">
        <v>48</v>
      </c>
      <c r="F9" s="6">
        <v>1</v>
      </c>
      <c r="G9" s="30" t="s">
        <v>106</v>
      </c>
      <c r="H9" s="26">
        <v>19944</v>
      </c>
      <c r="I9" s="26"/>
      <c r="J9" s="26">
        <v>0.15</v>
      </c>
      <c r="K9" s="26">
        <f>F9*J9</f>
        <v>0.15</v>
      </c>
      <c r="L9" s="11">
        <f>H9*K9</f>
        <v>2991.6</v>
      </c>
      <c r="M9" s="36" t="s">
        <v>139</v>
      </c>
    </row>
    <row r="10" spans="1:14" ht="20.25" customHeight="1" x14ac:dyDescent="0.25">
      <c r="A10" s="48"/>
      <c r="B10" s="40"/>
      <c r="C10" s="40"/>
      <c r="D10" s="45"/>
      <c r="E10" s="7" t="s">
        <v>49</v>
      </c>
      <c r="F10" s="6">
        <v>1</v>
      </c>
      <c r="G10" s="30" t="s">
        <v>106</v>
      </c>
      <c r="H10" s="26">
        <v>17211</v>
      </c>
      <c r="I10" s="26"/>
      <c r="J10" s="26">
        <v>0.15</v>
      </c>
      <c r="K10" s="26">
        <f>F10*J10</f>
        <v>0.15</v>
      </c>
      <c r="L10" s="11">
        <f t="shared" ref="L10:L12" si="1">H10*K10</f>
        <v>2581.65</v>
      </c>
      <c r="M10" s="36" t="s">
        <v>140</v>
      </c>
    </row>
    <row r="11" spans="1:14" ht="20.25" customHeight="1" x14ac:dyDescent="0.25">
      <c r="A11" s="48"/>
      <c r="B11" s="40"/>
      <c r="C11" s="40"/>
      <c r="D11" s="45"/>
      <c r="E11" s="7" t="s">
        <v>48</v>
      </c>
      <c r="F11" s="6">
        <v>1</v>
      </c>
      <c r="G11" s="7" t="s">
        <v>105</v>
      </c>
      <c r="H11" s="11">
        <v>22589</v>
      </c>
      <c r="I11" s="11">
        <f>2*44</f>
        <v>88</v>
      </c>
      <c r="J11" s="11">
        <v>0.54</v>
      </c>
      <c r="K11" s="11">
        <f>F11*J11</f>
        <v>0.54</v>
      </c>
      <c r="L11" s="11">
        <f t="shared" si="1"/>
        <v>12198.060000000001</v>
      </c>
      <c r="M11" s="37" t="s">
        <v>117</v>
      </c>
    </row>
    <row r="12" spans="1:14" ht="20.25" customHeight="1" x14ac:dyDescent="0.25">
      <c r="A12" s="48"/>
      <c r="B12" s="56"/>
      <c r="C12" s="56"/>
      <c r="D12" s="46"/>
      <c r="E12" s="7" t="s">
        <v>49</v>
      </c>
      <c r="F12" s="6">
        <v>1</v>
      </c>
      <c r="G12" s="7" t="s">
        <v>105</v>
      </c>
      <c r="H12" s="11">
        <v>19692</v>
      </c>
      <c r="I12" s="11">
        <f>2*44</f>
        <v>88</v>
      </c>
      <c r="J12" s="11">
        <v>0.54</v>
      </c>
      <c r="K12" s="11">
        <f>F12*J12</f>
        <v>0.54</v>
      </c>
      <c r="L12" s="11">
        <f t="shared" si="1"/>
        <v>10633.68</v>
      </c>
      <c r="M12" s="37" t="s">
        <v>117</v>
      </c>
    </row>
    <row r="13" spans="1:14" ht="15.75" customHeight="1" x14ac:dyDescent="0.25">
      <c r="A13" s="49" t="s">
        <v>115</v>
      </c>
      <c r="B13" s="50"/>
      <c r="C13" s="50"/>
      <c r="D13" s="50"/>
      <c r="E13" s="50"/>
      <c r="F13" s="50"/>
      <c r="G13" s="50"/>
      <c r="H13" s="50"/>
      <c r="I13" s="50"/>
      <c r="J13" s="50"/>
      <c r="K13" s="12">
        <f>SUM(K9:K12)</f>
        <v>1.3800000000000001</v>
      </c>
      <c r="L13" s="12">
        <f>SUM(L9:L12)</f>
        <v>28404.99</v>
      </c>
      <c r="M13" s="38"/>
      <c r="N13" s="28"/>
    </row>
    <row r="14" spans="1:14" x14ac:dyDescent="0.25">
      <c r="A14" s="17">
        <v>2018</v>
      </c>
      <c r="B14" s="14"/>
      <c r="C14" s="14"/>
      <c r="D14" s="15"/>
      <c r="E14" s="15"/>
      <c r="F14" s="15"/>
      <c r="G14" s="15"/>
      <c r="H14" s="15"/>
      <c r="I14" s="15"/>
      <c r="J14" s="15"/>
      <c r="K14" s="15"/>
      <c r="L14" s="16"/>
      <c r="M14" s="36"/>
    </row>
    <row r="15" spans="1:14" x14ac:dyDescent="0.25">
      <c r="A15" s="47" t="s">
        <v>79</v>
      </c>
      <c r="B15" s="34" t="s">
        <v>23</v>
      </c>
      <c r="C15" s="34" t="s">
        <v>25</v>
      </c>
      <c r="D15" s="52" t="s">
        <v>94</v>
      </c>
      <c r="E15" s="53"/>
      <c r="F15" s="53"/>
      <c r="G15" s="53"/>
      <c r="H15" s="53"/>
      <c r="I15" s="53"/>
      <c r="J15" s="53"/>
      <c r="K15" s="53"/>
      <c r="L15" s="54"/>
      <c r="M15" s="36"/>
    </row>
    <row r="16" spans="1:14" ht="32.25" customHeight="1" x14ac:dyDescent="0.25">
      <c r="A16" s="48"/>
      <c r="B16" s="39" t="s">
        <v>23</v>
      </c>
      <c r="C16" s="39" t="s">
        <v>26</v>
      </c>
      <c r="D16" s="44" t="s">
        <v>95</v>
      </c>
      <c r="E16" s="7" t="s">
        <v>48</v>
      </c>
      <c r="F16" s="29">
        <v>1</v>
      </c>
      <c r="G16" s="30" t="s">
        <v>106</v>
      </c>
      <c r="H16" s="26">
        <v>20942</v>
      </c>
      <c r="I16" s="26"/>
      <c r="J16" s="26">
        <v>0.25</v>
      </c>
      <c r="K16" s="26">
        <f t="shared" ref="K16:K21" si="2">F16*J16</f>
        <v>0.25</v>
      </c>
      <c r="L16" s="11">
        <f>H16*K16</f>
        <v>5235.5</v>
      </c>
      <c r="M16" s="37" t="s">
        <v>118</v>
      </c>
    </row>
    <row r="17" spans="1:14" ht="32.25" customHeight="1" x14ac:dyDescent="0.25">
      <c r="A17" s="48"/>
      <c r="B17" s="40"/>
      <c r="C17" s="40"/>
      <c r="D17" s="45"/>
      <c r="E17" s="7" t="s">
        <v>49</v>
      </c>
      <c r="F17" s="29">
        <v>3</v>
      </c>
      <c r="G17" s="30" t="s">
        <v>106</v>
      </c>
      <c r="H17" s="26">
        <v>18072</v>
      </c>
      <c r="I17" s="26"/>
      <c r="J17" s="26">
        <v>1.5</v>
      </c>
      <c r="K17" s="26">
        <f t="shared" si="2"/>
        <v>4.5</v>
      </c>
      <c r="L17" s="11">
        <f t="shared" ref="L17:L21" si="3">H17*K17</f>
        <v>81324</v>
      </c>
      <c r="M17" s="37" t="s">
        <v>118</v>
      </c>
    </row>
    <row r="18" spans="1:14" ht="32.25" customHeight="1" x14ac:dyDescent="0.25">
      <c r="A18" s="48"/>
      <c r="B18" s="40"/>
      <c r="C18" s="40"/>
      <c r="D18" s="45"/>
      <c r="E18" s="7" t="s">
        <v>50</v>
      </c>
      <c r="F18" s="29">
        <v>4</v>
      </c>
      <c r="G18" s="30" t="s">
        <v>106</v>
      </c>
      <c r="H18" s="26">
        <v>15102</v>
      </c>
      <c r="I18" s="26"/>
      <c r="J18" s="26">
        <v>2</v>
      </c>
      <c r="K18" s="26">
        <f t="shared" si="2"/>
        <v>8</v>
      </c>
      <c r="L18" s="11">
        <f t="shared" si="3"/>
        <v>120816</v>
      </c>
      <c r="M18" s="37" t="s">
        <v>118</v>
      </c>
    </row>
    <row r="19" spans="1:14" ht="15.75" customHeight="1" x14ac:dyDescent="0.25">
      <c r="A19" s="51"/>
      <c r="B19" s="39" t="s">
        <v>26</v>
      </c>
      <c r="C19" s="39" t="s">
        <v>25</v>
      </c>
      <c r="D19" s="44" t="s">
        <v>96</v>
      </c>
      <c r="E19" s="7" t="s">
        <v>48</v>
      </c>
      <c r="F19" s="29">
        <v>1</v>
      </c>
      <c r="G19" s="7" t="s">
        <v>105</v>
      </c>
      <c r="H19" s="26">
        <v>23719</v>
      </c>
      <c r="I19" s="26">
        <f>2*44</f>
        <v>88</v>
      </c>
      <c r="J19" s="11">
        <v>0.54</v>
      </c>
      <c r="K19" s="26">
        <f t="shared" si="2"/>
        <v>0.54</v>
      </c>
      <c r="L19" s="11">
        <f t="shared" si="3"/>
        <v>12808.26</v>
      </c>
      <c r="M19" s="37" t="s">
        <v>119</v>
      </c>
    </row>
    <row r="20" spans="1:14" x14ac:dyDescent="0.25">
      <c r="A20" s="51"/>
      <c r="B20" s="40"/>
      <c r="C20" s="40"/>
      <c r="D20" s="45"/>
      <c r="E20" s="7" t="s">
        <v>49</v>
      </c>
      <c r="F20" s="29">
        <v>1</v>
      </c>
      <c r="G20" s="7" t="s">
        <v>105</v>
      </c>
      <c r="H20" s="26">
        <v>20676</v>
      </c>
      <c r="I20" s="26">
        <f>2*44</f>
        <v>88</v>
      </c>
      <c r="J20" s="11">
        <v>0.54</v>
      </c>
      <c r="K20" s="26">
        <f t="shared" si="2"/>
        <v>0.54</v>
      </c>
      <c r="L20" s="11">
        <f t="shared" si="3"/>
        <v>11165.04</v>
      </c>
      <c r="M20" s="37" t="s">
        <v>119</v>
      </c>
    </row>
    <row r="21" spans="1:14" x14ac:dyDescent="0.25">
      <c r="A21" s="51"/>
      <c r="B21" s="40"/>
      <c r="C21" s="40"/>
      <c r="D21" s="45"/>
      <c r="E21" s="7" t="s">
        <v>49</v>
      </c>
      <c r="F21" s="29">
        <v>1</v>
      </c>
      <c r="G21" s="30" t="s">
        <v>106</v>
      </c>
      <c r="H21" s="26">
        <v>18072</v>
      </c>
      <c r="I21" s="26"/>
      <c r="J21" s="26">
        <v>0.5</v>
      </c>
      <c r="K21" s="26">
        <f t="shared" si="2"/>
        <v>0.5</v>
      </c>
      <c r="L21" s="11">
        <f t="shared" si="3"/>
        <v>9036</v>
      </c>
      <c r="M21" s="37" t="s">
        <v>120</v>
      </c>
    </row>
    <row r="22" spans="1:14" ht="15.75" customHeight="1" x14ac:dyDescent="0.3">
      <c r="A22" s="49" t="s">
        <v>114</v>
      </c>
      <c r="B22" s="50"/>
      <c r="C22" s="50"/>
      <c r="D22" s="50"/>
      <c r="E22" s="50"/>
      <c r="F22" s="50"/>
      <c r="G22" s="50"/>
      <c r="H22" s="50"/>
      <c r="I22" s="50"/>
      <c r="J22" s="50"/>
      <c r="K22" s="12">
        <f>SUM(K15:K21)</f>
        <v>14.329999999999998</v>
      </c>
      <c r="L22" s="12">
        <f>SUM(L15:L21)</f>
        <v>240384.80000000002</v>
      </c>
      <c r="M22" s="38"/>
      <c r="N22" s="28"/>
    </row>
    <row r="23" spans="1:14" x14ac:dyDescent="0.25">
      <c r="A23" s="47" t="s">
        <v>80</v>
      </c>
      <c r="B23" s="34" t="s">
        <v>23</v>
      </c>
      <c r="C23" s="34" t="s">
        <v>27</v>
      </c>
      <c r="D23" s="52" t="s">
        <v>97</v>
      </c>
      <c r="E23" s="53"/>
      <c r="F23" s="53"/>
      <c r="G23" s="53"/>
      <c r="H23" s="53"/>
      <c r="I23" s="53"/>
      <c r="J23" s="53"/>
      <c r="K23" s="53"/>
      <c r="L23" s="54"/>
      <c r="M23" s="36"/>
    </row>
    <row r="24" spans="1:14" ht="15.75" customHeight="1" x14ac:dyDescent="0.25">
      <c r="A24" s="48"/>
      <c r="B24" s="39" t="s">
        <v>23</v>
      </c>
      <c r="C24" s="39" t="s">
        <v>30</v>
      </c>
      <c r="D24" s="41" t="s">
        <v>98</v>
      </c>
      <c r="E24" s="7" t="s">
        <v>48</v>
      </c>
      <c r="F24" s="6">
        <v>1</v>
      </c>
      <c r="G24" s="30" t="s">
        <v>106</v>
      </c>
      <c r="H24" s="11">
        <v>20942</v>
      </c>
      <c r="I24" s="11"/>
      <c r="J24" s="26">
        <v>0.25</v>
      </c>
      <c r="K24" s="11">
        <f t="shared" ref="K24:K29" si="4">F24*J24</f>
        <v>0.25</v>
      </c>
      <c r="L24" s="11">
        <f>H24*K24</f>
        <v>5235.5</v>
      </c>
      <c r="M24" s="37" t="s">
        <v>121</v>
      </c>
    </row>
    <row r="25" spans="1:14" x14ac:dyDescent="0.25">
      <c r="A25" s="48"/>
      <c r="B25" s="40"/>
      <c r="C25" s="40"/>
      <c r="D25" s="42"/>
      <c r="E25" s="7" t="s">
        <v>49</v>
      </c>
      <c r="F25" s="6">
        <v>2</v>
      </c>
      <c r="G25" s="30" t="s">
        <v>106</v>
      </c>
      <c r="H25" s="11">
        <v>18072</v>
      </c>
      <c r="I25" s="11"/>
      <c r="J25" s="26">
        <v>1.5</v>
      </c>
      <c r="K25" s="11">
        <f t="shared" si="4"/>
        <v>3</v>
      </c>
      <c r="L25" s="11">
        <f t="shared" ref="L25:L41" si="5">H25*K25</f>
        <v>54216</v>
      </c>
      <c r="M25" s="37" t="s">
        <v>121</v>
      </c>
    </row>
    <row r="26" spans="1:14" x14ac:dyDescent="0.25">
      <c r="A26" s="48"/>
      <c r="B26" s="40"/>
      <c r="C26" s="40"/>
      <c r="D26" s="43"/>
      <c r="E26" s="7" t="s">
        <v>50</v>
      </c>
      <c r="F26" s="6">
        <v>6</v>
      </c>
      <c r="G26" s="30" t="s">
        <v>106</v>
      </c>
      <c r="H26" s="11">
        <v>15102</v>
      </c>
      <c r="I26" s="11"/>
      <c r="J26" s="26">
        <v>1</v>
      </c>
      <c r="K26" s="11">
        <f t="shared" si="4"/>
        <v>6</v>
      </c>
      <c r="L26" s="11">
        <f t="shared" si="5"/>
        <v>90612</v>
      </c>
      <c r="M26" s="37" t="s">
        <v>121</v>
      </c>
    </row>
    <row r="27" spans="1:14" ht="35.25" customHeight="1" x14ac:dyDescent="0.25">
      <c r="A27" s="51"/>
      <c r="B27" s="55" t="s">
        <v>30</v>
      </c>
      <c r="C27" s="55" t="s">
        <v>27</v>
      </c>
      <c r="D27" s="41" t="s">
        <v>99</v>
      </c>
      <c r="E27" s="7" t="s">
        <v>48</v>
      </c>
      <c r="F27" s="6">
        <v>1</v>
      </c>
      <c r="G27" s="7" t="s">
        <v>105</v>
      </c>
      <c r="H27" s="11">
        <v>23719</v>
      </c>
      <c r="I27" s="11">
        <f>2*44</f>
        <v>88</v>
      </c>
      <c r="J27" s="11">
        <v>0.54</v>
      </c>
      <c r="K27" s="11">
        <f t="shared" si="4"/>
        <v>0.54</v>
      </c>
      <c r="L27" s="11">
        <f t="shared" si="5"/>
        <v>12808.26</v>
      </c>
      <c r="M27" s="37" t="s">
        <v>122</v>
      </c>
    </row>
    <row r="28" spans="1:14" ht="35.25" customHeight="1" x14ac:dyDescent="0.25">
      <c r="A28" s="51"/>
      <c r="B28" s="55"/>
      <c r="C28" s="55"/>
      <c r="D28" s="42"/>
      <c r="E28" s="7" t="s">
        <v>49</v>
      </c>
      <c r="F28" s="6">
        <v>1</v>
      </c>
      <c r="G28" s="7" t="s">
        <v>105</v>
      </c>
      <c r="H28" s="11">
        <v>20676</v>
      </c>
      <c r="I28" s="11">
        <f>2*44</f>
        <v>88</v>
      </c>
      <c r="J28" s="11">
        <v>0.54</v>
      </c>
      <c r="K28" s="11">
        <f t="shared" si="4"/>
        <v>0.54</v>
      </c>
      <c r="L28" s="11">
        <f t="shared" si="5"/>
        <v>11165.04</v>
      </c>
      <c r="M28" s="37" t="s">
        <v>122</v>
      </c>
    </row>
    <row r="29" spans="1:14" ht="35.25" customHeight="1" x14ac:dyDescent="0.25">
      <c r="A29" s="51"/>
      <c r="B29" s="55"/>
      <c r="C29" s="55"/>
      <c r="D29" s="43"/>
      <c r="E29" s="7" t="s">
        <v>49</v>
      </c>
      <c r="F29" s="6">
        <v>1</v>
      </c>
      <c r="G29" s="30" t="s">
        <v>106</v>
      </c>
      <c r="H29" s="11">
        <v>18072</v>
      </c>
      <c r="I29" s="11"/>
      <c r="J29" s="11">
        <v>0.5</v>
      </c>
      <c r="K29" s="11">
        <f t="shared" si="4"/>
        <v>0.5</v>
      </c>
      <c r="L29" s="11">
        <f t="shared" si="5"/>
        <v>9036</v>
      </c>
      <c r="M29" s="37" t="s">
        <v>123</v>
      </c>
    </row>
    <row r="30" spans="1:14" ht="15.75" customHeight="1" x14ac:dyDescent="0.3">
      <c r="A30" s="49" t="s">
        <v>113</v>
      </c>
      <c r="B30" s="50"/>
      <c r="C30" s="50"/>
      <c r="D30" s="50"/>
      <c r="E30" s="50"/>
      <c r="F30" s="50"/>
      <c r="G30" s="50"/>
      <c r="H30" s="50"/>
      <c r="I30" s="50"/>
      <c r="J30" s="50"/>
      <c r="K30" s="12">
        <f>SUM(K23:K29)</f>
        <v>10.829999999999998</v>
      </c>
      <c r="L30" s="12">
        <f>SUM(L24:L29)</f>
        <v>183072.80000000002</v>
      </c>
      <c r="M30" s="38"/>
      <c r="N30" s="28"/>
    </row>
    <row r="31" spans="1:14" ht="15.75" customHeight="1" x14ac:dyDescent="0.25">
      <c r="A31" s="47" t="s">
        <v>81</v>
      </c>
      <c r="B31" s="39" t="s">
        <v>27</v>
      </c>
      <c r="C31" s="39" t="s">
        <v>31</v>
      </c>
      <c r="D31" s="41" t="s">
        <v>100</v>
      </c>
      <c r="E31" s="7" t="s">
        <v>48</v>
      </c>
      <c r="F31" s="29">
        <v>1</v>
      </c>
      <c r="G31" s="30" t="s">
        <v>106</v>
      </c>
      <c r="H31" s="26">
        <v>20942</v>
      </c>
      <c r="I31" s="26"/>
      <c r="J31" s="26">
        <v>0.25</v>
      </c>
      <c r="K31" s="26">
        <f>F31*J31</f>
        <v>0.25</v>
      </c>
      <c r="L31" s="11">
        <f t="shared" si="5"/>
        <v>5235.5</v>
      </c>
      <c r="M31" s="36" t="s">
        <v>141</v>
      </c>
    </row>
    <row r="32" spans="1:14" x14ac:dyDescent="0.25">
      <c r="A32" s="48"/>
      <c r="B32" s="40"/>
      <c r="C32" s="40"/>
      <c r="D32" s="42"/>
      <c r="E32" s="7" t="s">
        <v>49</v>
      </c>
      <c r="F32" s="29">
        <v>1</v>
      </c>
      <c r="G32" s="30" t="s">
        <v>106</v>
      </c>
      <c r="H32" s="26">
        <v>18072</v>
      </c>
      <c r="I32" s="26"/>
      <c r="J32" s="26">
        <v>0.25</v>
      </c>
      <c r="K32" s="26">
        <f>F32*J32</f>
        <v>0.25</v>
      </c>
      <c r="L32" s="11">
        <f t="shared" si="5"/>
        <v>4518</v>
      </c>
      <c r="M32" s="36" t="s">
        <v>141</v>
      </c>
    </row>
    <row r="33" spans="1:14" x14ac:dyDescent="0.25">
      <c r="A33" s="48"/>
      <c r="B33" s="40"/>
      <c r="C33" s="40"/>
      <c r="D33" s="42"/>
      <c r="E33" s="7" t="s">
        <v>48</v>
      </c>
      <c r="F33" s="29">
        <v>1</v>
      </c>
      <c r="G33" s="7" t="s">
        <v>105</v>
      </c>
      <c r="H33" s="26">
        <v>23719</v>
      </c>
      <c r="I33" s="26">
        <f>2*44</f>
        <v>88</v>
      </c>
      <c r="J33" s="11">
        <v>0.54</v>
      </c>
      <c r="K33" s="26">
        <f>F33*J33</f>
        <v>0.54</v>
      </c>
      <c r="L33" s="11">
        <f t="shared" si="5"/>
        <v>12808.26</v>
      </c>
      <c r="M33" s="37" t="s">
        <v>124</v>
      </c>
    </row>
    <row r="34" spans="1:14" x14ac:dyDescent="0.25">
      <c r="A34" s="48"/>
      <c r="B34" s="40"/>
      <c r="C34" s="40"/>
      <c r="D34" s="42"/>
      <c r="E34" s="7" t="s">
        <v>49</v>
      </c>
      <c r="F34" s="29">
        <v>1</v>
      </c>
      <c r="G34" s="7" t="s">
        <v>105</v>
      </c>
      <c r="H34" s="26">
        <v>20676</v>
      </c>
      <c r="I34" s="26">
        <f>2*44</f>
        <v>88</v>
      </c>
      <c r="J34" s="11">
        <v>0.54</v>
      </c>
      <c r="K34" s="26">
        <f>F34*J34</f>
        <v>0.54</v>
      </c>
      <c r="L34" s="11">
        <f t="shared" si="5"/>
        <v>11165.04</v>
      </c>
      <c r="M34" s="37" t="s">
        <v>124</v>
      </c>
    </row>
    <row r="35" spans="1:14" x14ac:dyDescent="0.25">
      <c r="A35" s="48"/>
      <c r="B35" s="40"/>
      <c r="C35" s="40"/>
      <c r="D35" s="43"/>
      <c r="E35" s="7" t="s">
        <v>49</v>
      </c>
      <c r="F35" s="29">
        <v>2</v>
      </c>
      <c r="G35" s="30" t="s">
        <v>106</v>
      </c>
      <c r="H35" s="26">
        <v>18072</v>
      </c>
      <c r="I35" s="26"/>
      <c r="J35" s="26">
        <v>1</v>
      </c>
      <c r="K35" s="26">
        <f>F35*J35</f>
        <v>2</v>
      </c>
      <c r="L35" s="11">
        <f t="shared" si="5"/>
        <v>36144</v>
      </c>
      <c r="M35" s="37" t="s">
        <v>125</v>
      </c>
    </row>
    <row r="36" spans="1:14" ht="15.75" customHeight="1" x14ac:dyDescent="0.3">
      <c r="A36" s="49" t="s">
        <v>112</v>
      </c>
      <c r="B36" s="50"/>
      <c r="C36" s="50"/>
      <c r="D36" s="50"/>
      <c r="E36" s="50"/>
      <c r="F36" s="50"/>
      <c r="G36" s="50"/>
      <c r="H36" s="50"/>
      <c r="I36" s="50"/>
      <c r="J36" s="50"/>
      <c r="K36" s="12">
        <f>SUM(K31:K35)</f>
        <v>3.58</v>
      </c>
      <c r="L36" s="12">
        <f>SUM(L31:L35)</f>
        <v>69870.8</v>
      </c>
      <c r="M36" s="38"/>
      <c r="N36" s="28"/>
    </row>
    <row r="37" spans="1:14" ht="15.75" customHeight="1" x14ac:dyDescent="0.25">
      <c r="A37" s="47" t="s">
        <v>83</v>
      </c>
      <c r="B37" s="39" t="s">
        <v>28</v>
      </c>
      <c r="C37" s="39" t="s">
        <v>29</v>
      </c>
      <c r="D37" s="41" t="s">
        <v>101</v>
      </c>
      <c r="E37" s="7" t="s">
        <v>48</v>
      </c>
      <c r="F37" s="6">
        <v>1</v>
      </c>
      <c r="G37" s="30" t="s">
        <v>106</v>
      </c>
      <c r="H37" s="26">
        <v>20942</v>
      </c>
      <c r="I37" s="26"/>
      <c r="J37" s="26">
        <v>0.15</v>
      </c>
      <c r="K37" s="26">
        <f>F37*J37</f>
        <v>0.15</v>
      </c>
      <c r="L37" s="11">
        <f t="shared" si="5"/>
        <v>3141.2999999999997</v>
      </c>
      <c r="M37" s="36" t="s">
        <v>142</v>
      </c>
    </row>
    <row r="38" spans="1:14" x14ac:dyDescent="0.25">
      <c r="A38" s="48"/>
      <c r="B38" s="40"/>
      <c r="C38" s="40"/>
      <c r="D38" s="42"/>
      <c r="E38" s="7" t="s">
        <v>49</v>
      </c>
      <c r="F38" s="6">
        <v>1</v>
      </c>
      <c r="G38" s="30" t="s">
        <v>106</v>
      </c>
      <c r="H38" s="26">
        <v>18072</v>
      </c>
      <c r="I38" s="26"/>
      <c r="J38" s="26">
        <v>0.15</v>
      </c>
      <c r="K38" s="26">
        <f>F38*J38</f>
        <v>0.15</v>
      </c>
      <c r="L38" s="11">
        <f t="shared" si="5"/>
        <v>2710.7999999999997</v>
      </c>
      <c r="M38" s="36" t="s">
        <v>142</v>
      </c>
    </row>
    <row r="39" spans="1:14" x14ac:dyDescent="0.25">
      <c r="A39" s="48"/>
      <c r="B39" s="40"/>
      <c r="C39" s="40"/>
      <c r="D39" s="42"/>
      <c r="E39" s="7" t="s">
        <v>48</v>
      </c>
      <c r="F39" s="6">
        <v>1</v>
      </c>
      <c r="G39" s="7" t="s">
        <v>105</v>
      </c>
      <c r="H39" s="26">
        <v>23719</v>
      </c>
      <c r="I39" s="26">
        <v>44</v>
      </c>
      <c r="J39" s="26">
        <v>0.27</v>
      </c>
      <c r="K39" s="26">
        <f>F39*J39</f>
        <v>0.27</v>
      </c>
      <c r="L39" s="11">
        <f t="shared" si="5"/>
        <v>6404.13</v>
      </c>
      <c r="M39" s="37" t="s">
        <v>127</v>
      </c>
    </row>
    <row r="40" spans="1:14" x14ac:dyDescent="0.25">
      <c r="A40" s="48"/>
      <c r="B40" s="40"/>
      <c r="C40" s="40"/>
      <c r="D40" s="42"/>
      <c r="E40" s="7" t="s">
        <v>49</v>
      </c>
      <c r="F40" s="6">
        <v>1</v>
      </c>
      <c r="G40" s="7" t="s">
        <v>105</v>
      </c>
      <c r="H40" s="26">
        <v>20676</v>
      </c>
      <c r="I40" s="26">
        <v>44</v>
      </c>
      <c r="J40" s="26">
        <v>0.27</v>
      </c>
      <c r="K40" s="26">
        <f>F40*J40</f>
        <v>0.27</v>
      </c>
      <c r="L40" s="11">
        <f t="shared" si="5"/>
        <v>5582.52</v>
      </c>
      <c r="M40" s="37" t="s">
        <v>127</v>
      </c>
    </row>
    <row r="41" spans="1:14" x14ac:dyDescent="0.25">
      <c r="A41" s="48"/>
      <c r="B41" s="40"/>
      <c r="C41" s="40"/>
      <c r="D41" s="43"/>
      <c r="E41" s="7" t="s">
        <v>49</v>
      </c>
      <c r="F41" s="6">
        <v>1</v>
      </c>
      <c r="G41" s="30" t="s">
        <v>106</v>
      </c>
      <c r="H41" s="11">
        <v>18072</v>
      </c>
      <c r="I41" s="11"/>
      <c r="J41" s="11">
        <v>0.5</v>
      </c>
      <c r="K41" s="11">
        <f>F41*J41</f>
        <v>0.5</v>
      </c>
      <c r="L41" s="11">
        <f t="shared" si="5"/>
        <v>9036</v>
      </c>
      <c r="M41" s="37" t="s">
        <v>126</v>
      </c>
    </row>
    <row r="42" spans="1:14" ht="15.75" customHeight="1" x14ac:dyDescent="0.3">
      <c r="A42" s="49" t="s">
        <v>111</v>
      </c>
      <c r="B42" s="50"/>
      <c r="C42" s="50"/>
      <c r="D42" s="50"/>
      <c r="E42" s="50"/>
      <c r="F42" s="50"/>
      <c r="G42" s="50"/>
      <c r="H42" s="50"/>
      <c r="I42" s="50"/>
      <c r="J42" s="50"/>
      <c r="K42" s="12">
        <f>SUM(K37:K41)</f>
        <v>1.34</v>
      </c>
      <c r="L42" s="12">
        <f>SUM(L37:L41)</f>
        <v>26874.75</v>
      </c>
      <c r="M42" s="27"/>
      <c r="N42" s="28"/>
    </row>
    <row r="43" spans="1:14" x14ac:dyDescent="0.25">
      <c r="A43" s="17">
        <v>2019</v>
      </c>
      <c r="B43" s="14"/>
      <c r="C43" s="14"/>
      <c r="D43" s="15"/>
      <c r="E43" s="15"/>
      <c r="F43" s="15"/>
      <c r="G43" s="15"/>
      <c r="H43" s="15"/>
      <c r="I43" s="15"/>
      <c r="J43" s="15"/>
      <c r="K43" s="15"/>
      <c r="L43" s="16"/>
    </row>
    <row r="44" spans="1:14" x14ac:dyDescent="0.25">
      <c r="A44" s="47" t="s">
        <v>82</v>
      </c>
      <c r="B44" s="34" t="s">
        <v>29</v>
      </c>
      <c r="C44" s="34" t="s">
        <v>32</v>
      </c>
      <c r="D44" s="52" t="s">
        <v>102</v>
      </c>
      <c r="E44" s="53"/>
      <c r="F44" s="53"/>
      <c r="G44" s="53"/>
      <c r="H44" s="53"/>
      <c r="I44" s="53"/>
      <c r="J44" s="53"/>
      <c r="K44" s="53"/>
      <c r="L44" s="54"/>
    </row>
    <row r="45" spans="1:14" ht="18.75" customHeight="1" x14ac:dyDescent="0.25">
      <c r="A45" s="48"/>
      <c r="B45" s="39" t="s">
        <v>29</v>
      </c>
      <c r="C45" s="39" t="s">
        <v>60</v>
      </c>
      <c r="D45" s="41" t="s">
        <v>103</v>
      </c>
      <c r="E45" s="7" t="s">
        <v>48</v>
      </c>
      <c r="F45" s="6">
        <v>1</v>
      </c>
      <c r="G45" s="7" t="s">
        <v>6</v>
      </c>
      <c r="H45" s="11">
        <v>22198</v>
      </c>
      <c r="I45" s="26"/>
      <c r="J45" s="26">
        <v>0.25</v>
      </c>
      <c r="K45" s="26">
        <f t="shared" ref="K45:K50" si="6">F45*J45</f>
        <v>0.25</v>
      </c>
      <c r="L45" s="11">
        <f t="shared" ref="L45:L50" si="7">H45*K45</f>
        <v>5549.5</v>
      </c>
      <c r="M45" s="31" t="s">
        <v>128</v>
      </c>
    </row>
    <row r="46" spans="1:14" ht="18.75" customHeight="1" x14ac:dyDescent="0.25">
      <c r="A46" s="48"/>
      <c r="B46" s="40"/>
      <c r="C46" s="40"/>
      <c r="D46" s="42"/>
      <c r="E46" s="7" t="s">
        <v>49</v>
      </c>
      <c r="F46" s="6">
        <v>1</v>
      </c>
      <c r="G46" s="7" t="s">
        <v>6</v>
      </c>
      <c r="H46" s="11">
        <v>19156</v>
      </c>
      <c r="I46" s="26"/>
      <c r="J46" s="26">
        <v>0.5</v>
      </c>
      <c r="K46" s="26">
        <f t="shared" si="6"/>
        <v>0.5</v>
      </c>
      <c r="L46" s="11">
        <f t="shared" si="7"/>
        <v>9578</v>
      </c>
      <c r="M46" s="31" t="s">
        <v>128</v>
      </c>
    </row>
    <row r="47" spans="1:14" ht="27" customHeight="1" x14ac:dyDescent="0.25">
      <c r="A47" s="48"/>
      <c r="B47" s="40"/>
      <c r="C47" s="40"/>
      <c r="D47" s="43"/>
      <c r="E47" s="7" t="s">
        <v>50</v>
      </c>
      <c r="F47" s="6">
        <v>1</v>
      </c>
      <c r="G47" s="7" t="s">
        <v>6</v>
      </c>
      <c r="H47" s="11">
        <v>16008</v>
      </c>
      <c r="I47" s="26"/>
      <c r="J47" s="26">
        <v>1</v>
      </c>
      <c r="K47" s="26">
        <f t="shared" si="6"/>
        <v>1</v>
      </c>
      <c r="L47" s="11">
        <f t="shared" si="7"/>
        <v>16008</v>
      </c>
      <c r="M47" s="31" t="s">
        <v>128</v>
      </c>
    </row>
    <row r="48" spans="1:14" ht="15.75" customHeight="1" x14ac:dyDescent="0.25">
      <c r="A48" s="51"/>
      <c r="B48" s="39" t="s">
        <v>60</v>
      </c>
      <c r="C48" s="39" t="s">
        <v>32</v>
      </c>
      <c r="D48" s="41" t="s">
        <v>104</v>
      </c>
      <c r="E48" s="7" t="s">
        <v>48</v>
      </c>
      <c r="F48" s="6">
        <v>1</v>
      </c>
      <c r="G48" s="7" t="s">
        <v>105</v>
      </c>
      <c r="H48" s="11">
        <v>25142</v>
      </c>
      <c r="I48" s="26">
        <f>2*44</f>
        <v>88</v>
      </c>
      <c r="J48" s="11">
        <v>0.54</v>
      </c>
      <c r="K48" s="26">
        <f t="shared" si="6"/>
        <v>0.54</v>
      </c>
      <c r="L48" s="11">
        <f t="shared" si="7"/>
        <v>13576.68</v>
      </c>
      <c r="M48" s="31" t="s">
        <v>129</v>
      </c>
    </row>
    <row r="49" spans="1:15" x14ac:dyDescent="0.25">
      <c r="A49" s="51"/>
      <c r="B49" s="40"/>
      <c r="C49" s="40"/>
      <c r="D49" s="42"/>
      <c r="E49" s="7" t="s">
        <v>49</v>
      </c>
      <c r="F49" s="6">
        <v>1</v>
      </c>
      <c r="G49" s="7" t="s">
        <v>105</v>
      </c>
      <c r="H49" s="11">
        <v>21916</v>
      </c>
      <c r="I49" s="11">
        <f>2*44</f>
        <v>88</v>
      </c>
      <c r="J49" s="11">
        <v>0.54</v>
      </c>
      <c r="K49" s="11">
        <f t="shared" si="6"/>
        <v>0.54</v>
      </c>
      <c r="L49" s="11">
        <f t="shared" si="7"/>
        <v>11834.640000000001</v>
      </c>
      <c r="M49" s="31" t="s">
        <v>129</v>
      </c>
    </row>
    <row r="50" spans="1:15" x14ac:dyDescent="0.25">
      <c r="A50" s="51"/>
      <c r="B50" s="40"/>
      <c r="C50" s="40"/>
      <c r="D50" s="43"/>
      <c r="E50" s="7" t="s">
        <v>49</v>
      </c>
      <c r="F50" s="6">
        <v>1</v>
      </c>
      <c r="G50" s="7" t="s">
        <v>6</v>
      </c>
      <c r="H50" s="11">
        <v>19156</v>
      </c>
      <c r="I50" s="11"/>
      <c r="J50" s="11">
        <v>0.5</v>
      </c>
      <c r="K50" s="11">
        <f t="shared" si="6"/>
        <v>0.5</v>
      </c>
      <c r="L50" s="11">
        <f t="shared" si="7"/>
        <v>9578</v>
      </c>
      <c r="M50" s="31" t="s">
        <v>130</v>
      </c>
    </row>
    <row r="51" spans="1:15" ht="15.75" customHeight="1" x14ac:dyDescent="0.25">
      <c r="A51" s="49" t="s">
        <v>110</v>
      </c>
      <c r="B51" s="50"/>
      <c r="C51" s="50"/>
      <c r="D51" s="50"/>
      <c r="E51" s="50"/>
      <c r="F51" s="50"/>
      <c r="G51" s="50"/>
      <c r="H51" s="50"/>
      <c r="I51" s="50"/>
      <c r="J51" s="50"/>
      <c r="K51" s="12">
        <f>SUM(K45:K50)</f>
        <v>3.33</v>
      </c>
      <c r="L51" s="12">
        <f>SUM(L45:L50)</f>
        <v>66124.820000000007</v>
      </c>
      <c r="M51" s="27"/>
      <c r="N51" s="28"/>
    </row>
    <row r="52" spans="1:15" x14ac:dyDescent="0.25">
      <c r="A52" s="21" t="s">
        <v>109</v>
      </c>
      <c r="B52" s="18"/>
      <c r="C52" s="18"/>
      <c r="D52" s="19"/>
      <c r="E52" s="19"/>
      <c r="F52" s="19"/>
      <c r="G52" s="19"/>
      <c r="H52" s="19"/>
      <c r="I52" s="19"/>
      <c r="J52" s="19"/>
      <c r="K52" s="20">
        <f>K8+K13+K51+K42+K36+K30+K22</f>
        <v>35.629999999999995</v>
      </c>
      <c r="L52" s="20">
        <f>L8+L13+L51+L42+L36+L30+L22</f>
        <v>631209.4800000001</v>
      </c>
    </row>
    <row r="53" spans="1:15" x14ac:dyDescent="0.25">
      <c r="A53" s="3"/>
      <c r="B53" s="22"/>
      <c r="C53" s="3"/>
      <c r="D53" s="3"/>
      <c r="E53" s="3"/>
      <c r="K53" s="13"/>
      <c r="L53" s="23"/>
    </row>
    <row r="54" spans="1:15" x14ac:dyDescent="0.25">
      <c r="A54" s="3"/>
      <c r="B54" s="22"/>
      <c r="C54" s="3"/>
      <c r="D54" s="3"/>
      <c r="E54" s="3"/>
      <c r="L54" s="24"/>
      <c r="M54" s="31" t="s">
        <v>107</v>
      </c>
    </row>
    <row r="55" spans="1:15" x14ac:dyDescent="0.25">
      <c r="A55" s="3"/>
      <c r="B55" s="22"/>
      <c r="C55" s="3"/>
      <c r="D55" s="3"/>
      <c r="E55" s="3"/>
      <c r="M55" s="32">
        <v>2017</v>
      </c>
      <c r="N55" s="33" t="s">
        <v>108</v>
      </c>
      <c r="O55" s="32">
        <v>163</v>
      </c>
    </row>
    <row r="56" spans="1:15" x14ac:dyDescent="0.25">
      <c r="A56" s="3"/>
      <c r="B56" s="3"/>
      <c r="C56" s="3"/>
      <c r="D56" s="3"/>
      <c r="E56" s="3"/>
    </row>
    <row r="57" spans="1:15" x14ac:dyDescent="0.25">
      <c r="A57" s="3"/>
      <c r="B57" s="3"/>
      <c r="C57" s="3"/>
      <c r="D57" s="3"/>
      <c r="E57" s="3"/>
    </row>
    <row r="58" spans="1:15" x14ac:dyDescent="0.25">
      <c r="A58" s="3"/>
      <c r="B58" s="3"/>
      <c r="C58" s="3"/>
      <c r="D58" s="3"/>
      <c r="E58" s="3"/>
    </row>
    <row r="59" spans="1:15" x14ac:dyDescent="0.25">
      <c r="A59" s="3"/>
      <c r="B59" s="3"/>
      <c r="C59" s="3"/>
      <c r="D59" s="3"/>
      <c r="E59" s="3"/>
    </row>
    <row r="60" spans="1:15" x14ac:dyDescent="0.25">
      <c r="A60" s="3"/>
      <c r="B60" s="3"/>
      <c r="C60" s="3"/>
      <c r="D60" s="3"/>
      <c r="E60" s="3"/>
      <c r="F60" s="1"/>
      <c r="G60" s="1"/>
      <c r="H60" s="1"/>
      <c r="I60" s="1"/>
      <c r="J60" s="1"/>
      <c r="K60" s="1"/>
      <c r="L60" s="1"/>
    </row>
    <row r="61" spans="1:15" x14ac:dyDescent="0.25">
      <c r="A61" s="3"/>
      <c r="B61" s="3"/>
      <c r="C61" s="3"/>
      <c r="D61" s="3"/>
      <c r="E61" s="3"/>
      <c r="F61" s="1"/>
      <c r="G61" s="1"/>
      <c r="H61" s="1"/>
      <c r="I61" s="1"/>
      <c r="J61" s="1"/>
      <c r="K61" s="1"/>
      <c r="L61" s="1"/>
    </row>
    <row r="62" spans="1:15" x14ac:dyDescent="0.25">
      <c r="A62" s="3"/>
      <c r="B62" s="3"/>
      <c r="C62" s="3"/>
      <c r="D62" s="3"/>
      <c r="E62" s="3"/>
      <c r="F62" s="1"/>
      <c r="G62" s="1"/>
      <c r="H62" s="1"/>
      <c r="I62" s="1"/>
      <c r="J62" s="1"/>
      <c r="K62" s="1"/>
      <c r="L62" s="1"/>
    </row>
  </sheetData>
  <mergeCells count="47">
    <mergeCell ref="A9:A12"/>
    <mergeCell ref="B9:B12"/>
    <mergeCell ref="C9:C12"/>
    <mergeCell ref="D9:D12"/>
    <mergeCell ref="A4:A7"/>
    <mergeCell ref="B4:B7"/>
    <mergeCell ref="C4:C7"/>
    <mergeCell ref="D4:D7"/>
    <mergeCell ref="A8:J8"/>
    <mergeCell ref="A13:J13"/>
    <mergeCell ref="A15:A21"/>
    <mergeCell ref="D15:L15"/>
    <mergeCell ref="B16:B18"/>
    <mergeCell ref="C16:C18"/>
    <mergeCell ref="D16:D18"/>
    <mergeCell ref="B19:B21"/>
    <mergeCell ref="C19:C21"/>
    <mergeCell ref="D19:D21"/>
    <mergeCell ref="A36:J36"/>
    <mergeCell ref="A22:J22"/>
    <mergeCell ref="A23:A29"/>
    <mergeCell ref="D23:L23"/>
    <mergeCell ref="B24:B26"/>
    <mergeCell ref="C24:C26"/>
    <mergeCell ref="D24:D26"/>
    <mergeCell ref="B27:B29"/>
    <mergeCell ref="C27:C29"/>
    <mergeCell ref="D27:D29"/>
    <mergeCell ref="A30:J30"/>
    <mergeCell ref="A31:A35"/>
    <mergeCell ref="B31:B35"/>
    <mergeCell ref="C31:C35"/>
    <mergeCell ref="D31:D35"/>
    <mergeCell ref="B48:B50"/>
    <mergeCell ref="C48:C50"/>
    <mergeCell ref="D48:D50"/>
    <mergeCell ref="A51:J51"/>
    <mergeCell ref="A37:A41"/>
    <mergeCell ref="B37:B41"/>
    <mergeCell ref="C37:C41"/>
    <mergeCell ref="D37:D41"/>
    <mergeCell ref="A42:J42"/>
    <mergeCell ref="A44:A50"/>
    <mergeCell ref="D44:L44"/>
    <mergeCell ref="B45:B47"/>
    <mergeCell ref="C45:C47"/>
    <mergeCell ref="D45:D47"/>
  </mergeCells>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Финал</vt:lpstr>
      <vt:lpstr>Англ</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Павлютенков Юрий Владимирович</dc:creator>
  <cp:lastModifiedBy>Павлютенков Юрий Владимирович</cp:lastModifiedBy>
  <dcterms:created xsi:type="dcterms:W3CDTF">2017-04-05T13:47:57Z</dcterms:created>
  <dcterms:modified xsi:type="dcterms:W3CDTF">2017-05-29T06:17:35Z</dcterms:modified>
</cp:coreProperties>
</file>