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R:\Отделы Поставки (ЗИП и оборудования)\Иран\АЭС Бушер\ЗИП 4 летний\!Изменения\01 Проекты Изменений\"/>
    </mc:Choice>
  </mc:AlternateContent>
  <bookViews>
    <workbookView xWindow="0" yWindow="0" windowWidth="28800" windowHeight="13040" tabRatio="712"/>
  </bookViews>
  <sheets>
    <sheet name="2year (1.1)" sheetId="3" r:id="rId1"/>
    <sheet name="3year (1.2)" sheetId="4" r:id="rId2"/>
    <sheet name="4year (1.3)" sheetId="5" r:id="rId3"/>
  </sheets>
  <externalReferences>
    <externalReference r:id="rId4"/>
  </externalReferences>
  <definedNames>
    <definedName name="_xlnm._FilterDatabase" localSheetId="0" hidden="1">'2year (1.1)'!$A$6:$U$30</definedName>
    <definedName name="_xlnm._FilterDatabase" localSheetId="1" hidden="1">'3year (1.2)'!$A$6:$U$11</definedName>
    <definedName name="_xlnm._FilterDatabase" localSheetId="2" hidden="1">'4year (1.3)'!$A$6:$U$10</definedName>
    <definedName name="BU_TTN_TTN" hidden="1">[1]XLR_NoRangeSheet!$C$10</definedName>
    <definedName name="List_A">#REF!</definedName>
    <definedName name="_xlnm.Print_Titles" localSheetId="0">'2year (1.1)'!$6:$6</definedName>
    <definedName name="_xlnm.Print_Titles" localSheetId="1">'3year (1.2)'!$6:$6</definedName>
    <definedName name="_xlnm.Print_Titles" localSheetId="2">'4year (1.3)'!$6:$6</definedName>
    <definedName name="_xlnm.Print_Area" localSheetId="0">'2year (1.1)'!$A$1:$T$32</definedName>
    <definedName name="_xlnm.Print_Area" localSheetId="1">'3year (1.2)'!$A$1:$T$13</definedName>
    <definedName name="_xlnm.Print_Area" localSheetId="2">'4year (1.3)'!$A$1:$T$12</definedName>
  </definedNames>
  <calcPr calcId="162913" refMode="R1C1"/>
</workbook>
</file>

<file path=xl/calcChain.xml><?xml version="1.0" encoding="utf-8"?>
<calcChain xmlns="http://schemas.openxmlformats.org/spreadsheetml/2006/main">
  <c r="P9" i="5" l="1"/>
  <c r="R9" i="5" s="1"/>
  <c r="N9" i="5"/>
  <c r="P8" i="5"/>
  <c r="N8" i="5"/>
  <c r="P7" i="5"/>
  <c r="R7" i="5" s="1"/>
  <c r="N7" i="5"/>
  <c r="P10" i="4"/>
  <c r="N10" i="4"/>
  <c r="P9" i="4"/>
  <c r="R9" i="4" s="1"/>
  <c r="N9" i="4"/>
  <c r="P8" i="4"/>
  <c r="R8" i="4" s="1"/>
  <c r="N8" i="4"/>
  <c r="P7" i="4"/>
  <c r="Q7" i="4" s="1"/>
  <c r="N7" i="4"/>
  <c r="P29" i="3"/>
  <c r="Q29" i="3" s="1"/>
  <c r="N29" i="3"/>
  <c r="P28" i="3"/>
  <c r="N28" i="3"/>
  <c r="P27" i="3"/>
  <c r="N27" i="3"/>
  <c r="P26" i="3"/>
  <c r="N26" i="3"/>
  <c r="P25" i="3"/>
  <c r="N25" i="3"/>
  <c r="P24" i="3"/>
  <c r="N24" i="3"/>
  <c r="P23" i="3"/>
  <c r="Q23" i="3" s="1"/>
  <c r="N23" i="3"/>
  <c r="P22" i="3"/>
  <c r="N22" i="3"/>
  <c r="P21" i="3"/>
  <c r="N21" i="3"/>
  <c r="P20" i="3"/>
  <c r="N20" i="3"/>
  <c r="P19" i="3"/>
  <c r="N19" i="3"/>
  <c r="P18" i="3"/>
  <c r="R18" i="3" s="1"/>
  <c r="N18" i="3"/>
  <c r="P17" i="3"/>
  <c r="N17" i="3"/>
  <c r="P16" i="3"/>
  <c r="R16" i="3" s="1"/>
  <c r="N16" i="3"/>
  <c r="P15" i="3"/>
  <c r="N15" i="3"/>
  <c r="P14" i="3"/>
  <c r="R14" i="3" s="1"/>
  <c r="N14" i="3"/>
  <c r="P13" i="3"/>
  <c r="R13" i="3" s="1"/>
  <c r="N13" i="3"/>
  <c r="P12" i="3"/>
  <c r="N12" i="3"/>
  <c r="P11" i="3"/>
  <c r="Q11" i="3" s="1"/>
  <c r="N11" i="3"/>
  <c r="P10" i="3"/>
  <c r="R10" i="3" s="1"/>
  <c r="N10" i="3"/>
  <c r="P9" i="3"/>
  <c r="R9" i="3" s="1"/>
  <c r="N9" i="3"/>
  <c r="P8" i="3"/>
  <c r="R8" i="3" s="1"/>
  <c r="N8" i="3"/>
  <c r="P7" i="3"/>
  <c r="N7" i="3"/>
  <c r="Q9" i="5" l="1"/>
  <c r="R8" i="5"/>
  <c r="Q8" i="5"/>
  <c r="S9" i="5"/>
  <c r="P10" i="5"/>
  <c r="Q7" i="5"/>
  <c r="S7" i="5" s="1"/>
  <c r="Q9" i="4"/>
  <c r="S9" i="4" s="1"/>
  <c r="P11" i="4"/>
  <c r="R7" i="4"/>
  <c r="S7" i="4" s="1"/>
  <c r="Q8" i="4"/>
  <c r="S8" i="4" s="1"/>
  <c r="R10" i="4"/>
  <c r="Q10" i="4"/>
  <c r="Q13" i="3"/>
  <c r="S13" i="3" s="1"/>
  <c r="R25" i="3"/>
  <c r="Q25" i="3"/>
  <c r="R23" i="3"/>
  <c r="S23" i="3" s="1"/>
  <c r="Q9" i="3"/>
  <c r="S9" i="3" s="1"/>
  <c r="Q10" i="3"/>
  <c r="S10" i="3" s="1"/>
  <c r="R21" i="3"/>
  <c r="Q21" i="3"/>
  <c r="R11" i="3"/>
  <c r="S11" i="3" s="1"/>
  <c r="Q8" i="3"/>
  <c r="S8" i="3" s="1"/>
  <c r="R19" i="3"/>
  <c r="Q19" i="3"/>
  <c r="R28" i="3"/>
  <c r="Q28" i="3"/>
  <c r="Q16" i="3"/>
  <c r="S16" i="3" s="1"/>
  <c r="R27" i="3"/>
  <c r="Q27" i="3"/>
  <c r="Q18" i="3"/>
  <c r="S18" i="3" s="1"/>
  <c r="R29" i="3"/>
  <c r="S29" i="3" s="1"/>
  <c r="P30" i="3"/>
  <c r="Q7" i="3"/>
  <c r="R7" i="3"/>
  <c r="R22" i="3"/>
  <c r="Q22" i="3"/>
  <c r="R26" i="3"/>
  <c r="Q26" i="3"/>
  <c r="R12" i="3"/>
  <c r="Q12" i="3"/>
  <c r="R15" i="3"/>
  <c r="Q15" i="3"/>
  <c r="R17" i="3"/>
  <c r="Q17" i="3"/>
  <c r="R20" i="3"/>
  <c r="Q20" i="3"/>
  <c r="R24" i="3"/>
  <c r="Q24" i="3"/>
  <c r="Q14" i="3"/>
  <c r="S14" i="3" s="1"/>
  <c r="S8" i="5" l="1"/>
  <c r="S10" i="4"/>
  <c r="R10" i="5"/>
  <c r="Q10" i="5"/>
  <c r="R11" i="4"/>
  <c r="Q11" i="4"/>
  <c r="S25" i="3"/>
  <c r="S28" i="3"/>
  <c r="S20" i="3"/>
  <c r="S22" i="3"/>
  <c r="S15" i="3"/>
  <c r="S24" i="3"/>
  <c r="S12" i="3"/>
  <c r="S7" i="3"/>
  <c r="S17" i="3"/>
  <c r="S26" i="3"/>
  <c r="S21" i="3"/>
  <c r="R30" i="3"/>
  <c r="S27" i="3"/>
  <c r="S19" i="3"/>
  <c r="Q30" i="3"/>
  <c r="S10" i="5" l="1"/>
  <c r="S11" i="4"/>
  <c r="S30" i="3"/>
</calcChain>
</file>

<file path=xl/sharedStrings.xml><?xml version="1.0" encoding="utf-8"?>
<sst xmlns="http://schemas.openxmlformats.org/spreadsheetml/2006/main" count="419" uniqueCount="132">
  <si>
    <t>Поставщик</t>
  </si>
  <si>
    <t>4Н</t>
  </si>
  <si>
    <t>Кольцо</t>
  </si>
  <si>
    <t>3(Ж3)/III</t>
  </si>
  <si>
    <t>АО "СНИИП"</t>
  </si>
  <si>
    <t>GY</t>
  </si>
  <si>
    <t>10RG12T007</t>
  </si>
  <si>
    <t>ТСП-0690M3  015-61/Pt100/B/4
L=30mm</t>
  </si>
  <si>
    <t>10SA01T050</t>
  </si>
  <si>
    <t>ТСП-0690M3  015-61/50п/B/4
L=30mm</t>
  </si>
  <si>
    <t>10SC51T001</t>
  </si>
  <si>
    <t>ТСП 012-06.05  Кл.B  L=320</t>
  </si>
  <si>
    <t>ТБ-1-(0+100)-1.5-80-10-M16×1.5  4И2.820.008</t>
  </si>
  <si>
    <t>Прокладка</t>
  </si>
  <si>
    <t>Шплинт</t>
  </si>
  <si>
    <t>шт./pcs.</t>
  </si>
  <si>
    <t>4a</t>
  </si>
  <si>
    <t>4b</t>
  </si>
  <si>
    <t>Ring</t>
  </si>
  <si>
    <t>Кольцо уплотнительное</t>
  </si>
  <si>
    <t>Seal</t>
  </si>
  <si>
    <t>Уплотнитель</t>
  </si>
  <si>
    <t>Gasket</t>
  </si>
  <si>
    <t>Мембрана</t>
  </si>
  <si>
    <t>Membrane</t>
  </si>
  <si>
    <t xml:space="preserve">Resistance  thermal  converter. </t>
  </si>
  <si>
    <t>Bimetallic thermometer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</si>
  <si>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</si>
  <si>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</si>
  <si>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</si>
  <si>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</si>
  <si>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</si>
  <si>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</si>
  <si>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</si>
  <si>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</si>
  <si>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</si>
  <si>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</si>
  <si>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</si>
  <si>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</si>
  <si>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</si>
  <si>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</si>
  <si>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</si>
  <si>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</si>
  <si>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</si>
  <si>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</si>
  <si>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</si>
  <si>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</si>
  <si>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</si>
  <si>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</si>
  <si>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</si>
  <si>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</si>
  <si>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</si>
  <si>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</si>
  <si>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</si>
  <si>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</si>
  <si>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</si>
  <si>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</si>
  <si>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</si>
  <si>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</si>
  <si>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</si>
  <si>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shelf  life (years)</t>
  </si>
  <si>
    <t xml:space="preserve"> Срок хранения  (лет)</t>
  </si>
  <si>
    <t xml:space="preserve">Наименование оборудования/ ЗИП </t>
  </si>
  <si>
    <t xml:space="preserve"> Термопреобразователь сопротивления</t>
  </si>
  <si>
    <t xml:space="preserve">Термометр биметалический </t>
  </si>
  <si>
    <t>2-C10.14-007.0270</t>
  </si>
  <si>
    <t>2-C10.14-007.0273</t>
  </si>
  <si>
    <t>2-C10.14-007.0279</t>
  </si>
  <si>
    <t>2-C10.16-025.0003</t>
  </si>
  <si>
    <t>3-C10.14-007.0270</t>
  </si>
  <si>
    <t>3-C10.14-007.0273</t>
  </si>
  <si>
    <t>3-C10.14-007.0279</t>
  </si>
  <si>
    <t>3-C10.16-025.0003</t>
  </si>
  <si>
    <t>4-C10.14-007.0270</t>
  </si>
  <si>
    <t>4-C10.14-007.0273</t>
  </si>
  <si>
    <t>4-C10.14-007.0279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</si>
  <si>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</si>
  <si>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</si>
  <si>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</si>
  <si>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</si>
  <si>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шт / pcs</t>
  </si>
  <si>
    <t>Seal Ring</t>
  </si>
  <si>
    <t xml:space="preserve"> 3РС.03.039</t>
  </si>
  <si>
    <t xml:space="preserve">14РН.21 </t>
  </si>
  <si>
    <t xml:space="preserve">12РН.07 </t>
  </si>
  <si>
    <t xml:space="preserve"> 14РН.02-1 </t>
  </si>
  <si>
    <t xml:space="preserve"> 14РН.04-1 </t>
  </si>
  <si>
    <t xml:space="preserve"> РИ471.21.74.-06-01 </t>
  </si>
  <si>
    <t>5Д49.78.10-ИРП-1316НТА  ТУ38105 1959-90</t>
  </si>
  <si>
    <t>Splint</t>
  </si>
  <si>
    <t>2,5х25 ГОСТ397-79</t>
  </si>
  <si>
    <t xml:space="preserve">30Д.78.69-8 </t>
  </si>
  <si>
    <t>6ТК.01.031</t>
  </si>
  <si>
    <t>30Д.78.49.6-ИРП-1225 НТА ТУ381051959-90</t>
  </si>
  <si>
    <t xml:space="preserve">6ТК.04.019 </t>
  </si>
  <si>
    <t>Подшипник опорно-упорный</t>
  </si>
  <si>
    <t>Bearing support - thrust</t>
  </si>
  <si>
    <t xml:space="preserve">6ТК9.03.010спч </t>
  </si>
  <si>
    <t>Подшипник опорный</t>
  </si>
  <si>
    <t>Support bearing</t>
  </si>
  <si>
    <t xml:space="preserve"> 6ТК.03.110спч </t>
  </si>
  <si>
    <t xml:space="preserve"> 5-6ТК.00.045-ИРП 1266ТУ381051959-90 </t>
  </si>
  <si>
    <t xml:space="preserve">6ТК11.00.025-ИРП 1266ТУ381051959-90 </t>
  </si>
  <si>
    <t xml:space="preserve"> 6ТК11.00.055 </t>
  </si>
  <si>
    <t>4ШМ.4.44А</t>
  </si>
  <si>
    <t>3-9ДГ.196.36-1-ИРП-1287 НТА ТУ381051959-90</t>
  </si>
  <si>
    <t>ОАО ХК "Коломенский Завод"</t>
  </si>
  <si>
    <t>2-C25.12-008.0002</t>
  </si>
  <si>
    <t>2-C25.12-008.0003</t>
  </si>
  <si>
    <t>2-C25.12-008.0005</t>
  </si>
  <si>
    <t>2-C25.12-008.0006</t>
  </si>
  <si>
    <t>2-C25.12-008.0008</t>
  </si>
  <si>
    <t>2-C25.12-008.0010</t>
  </si>
  <si>
    <t>2-C25.12-010.0003</t>
  </si>
  <si>
    <t>2-C25.12-011.0015</t>
  </si>
  <si>
    <t>2-C25.12-015.0001</t>
  </si>
  <si>
    <t>2-C25.12-015.0002</t>
  </si>
  <si>
    <t>2-C25.12-015.0003</t>
  </si>
  <si>
    <t>2-C25.12-015.0004</t>
  </si>
  <si>
    <t>2-C25.12-015.0005</t>
  </si>
  <si>
    <t>2-C25.12-015.0006</t>
  </si>
  <si>
    <t>2-C25.12-015.0007</t>
  </si>
  <si>
    <t>2-C25.12-015.0008</t>
  </si>
  <si>
    <t>2-C25.12-015.0009</t>
  </si>
  <si>
    <t>2-C25.12-018.0003</t>
  </si>
  <si>
    <t>2-C25.12-022.0001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</si>
  <si>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</si>
  <si>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</si>
  <si>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</si>
  <si>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PP10,20</t>
  </si>
  <si>
    <t>19</t>
  </si>
  <si>
    <t>3/19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</si>
</sst>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66">
    <xf numFmtId="0" fontId="0" fillId="0" borderId="0" xfId="0"/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4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7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 shrinkToFi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5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9" fontId="13" fillId="0" borderId="0" xfId="0" applyNumberFormat="1" applyFont="1" applyFill="1" applyBorder="1" applyAlignment="1">
      <alignment horizontal="center" vertical="top" wrapText="1"/>
    </xf>
    <xf numFmtId="0" fontId="13" fillId="0" borderId="1" xfId="2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43" fontId="13" fillId="0" borderId="1" xfId="0" applyNumberFormat="1" applyFont="1" applyFill="1" applyBorder="1" applyAlignment="1">
      <alignment horizontal="center" vertical="top" wrapText="1"/>
    </xf>
    <xf numFmtId="0" fontId="13" fillId="0" borderId="1" xfId="0" applyNumberFormat="1" applyFont="1" applyFill="1" applyBorder="1" applyAlignment="1" applyProtection="1">
      <alignment horizontal="center" vertical="top" wrapText="1"/>
      <protection locked="0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3" fontId="13" fillId="0" borderId="0" xfId="0" applyNumberFormat="1" applyFont="1" applyFill="1" applyBorder="1" applyAlignment="1">
      <alignment horizontal="center" vertical="top" wrapText="1"/>
    </xf>
    <xf numFmtId="43" fontId="13" fillId="0" borderId="1" xfId="5" applyFont="1" applyFill="1" applyBorder="1" applyAlignment="1">
      <alignment horizontal="center" vertical="top" wrapText="1"/>
    </xf>
    <xf numFmtId="43" fontId="12" fillId="0" borderId="0" xfId="0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2" borderId="1" xfId="1" applyNumberFormat="1" applyFont="1" applyFill="1" applyBorder="1" applyAlignment="1">
      <alignment horizontal="center" vertical="top" wrapText="1"/>
    </xf>
    <xf numFmtId="14" fontId="13" fillId="0" borderId="1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3" fillId="0" borderId="1" xfId="1" applyFont="1" applyFill="1" applyBorder="1" applyAlignment="1">
      <alignment horizontal="center" vertical="top"/>
    </xf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3" fontId="17" fillId="0" borderId="0" xfId="0" applyNumberFormat="1" applyFont="1" applyFill="1" applyBorder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horizontal="center" vertical="top"/>
    </xf>
    <xf numFmtId="0" fontId="13" fillId="0" borderId="0" xfId="0" applyFont="1" applyFill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164" fontId="13" fillId="2" borderId="1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43" fontId="15" fillId="0" borderId="1" xfId="0" applyNumberFormat="1" applyFont="1" applyFill="1" applyBorder="1" applyAlignment="1">
      <alignment horizontal="center" vertical="center" wrapText="1"/>
    </xf>
    <xf numFmtId="49" fontId="13" fillId="3" borderId="1" xfId="1" applyNumberFormat="1" applyFont="1" applyFill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top" wrapText="1"/>
    </xf>
  </cellXfs>
  <cellStyles count="20">
    <cellStyle name="Normal_Sheet1" xfId="2"/>
    <cellStyle name="Обычный" xfId="0" builtinId="0"/>
    <cellStyle name="Обычный 10" xfId="19"/>
    <cellStyle name="Обычный 12" xfId="10"/>
    <cellStyle name="Обычный 12 2" xfId="15"/>
    <cellStyle name="Обычный 2" xfId="3"/>
    <cellStyle name="Обычный 2 4" xfId="11"/>
    <cellStyle name="Обычный 3" xfId="7"/>
    <cellStyle name="Обычный 3 2" xfId="12"/>
    <cellStyle name="Обычный 4" xfId="9"/>
    <cellStyle name="Обычный 4 3" xfId="14"/>
    <cellStyle name="Обычный 5" xfId="8"/>
    <cellStyle name="Обычный 6" xfId="17"/>
    <cellStyle name="Обычный 6 2" xfId="18"/>
    <cellStyle name="Обычный 8" xfId="13"/>
    <cellStyle name="Обычный 8 2" xfId="16"/>
    <cellStyle name="Обычный_Лист1" xfId="1"/>
    <cellStyle name="Обычный_Лист1 2" xfId="4"/>
    <cellStyle name="Стиль 1" xfId="6"/>
    <cellStyle name="Финансовый" xfId="5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U32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0" sqref="C10"/>
    </sheetView>
  </sheetViews>
  <sheetFormatPr defaultColWidth="9.1796875" defaultRowHeight="13"/>
  <cols>
    <col min="1" max="1" width="21" style="7" customWidth="1"/>
    <col min="2" max="2" width="16.81640625" style="7" customWidth="1"/>
    <col min="3" max="3" width="8.26953125" style="7" customWidth="1"/>
    <col min="4" max="4" width="23.453125" style="7" customWidth="1"/>
    <col min="5" max="5" width="25.1796875" style="7" customWidth="1"/>
    <col min="6" max="6" width="29.453125" style="7" customWidth="1"/>
    <col min="7" max="7" width="13.54296875" style="7" customWidth="1"/>
    <col min="8" max="8" width="12.81640625" style="7" customWidth="1"/>
    <col min="9" max="9" width="14.453125" style="7" customWidth="1"/>
    <col min="10" max="10" width="10.81640625" style="7" customWidth="1"/>
    <col min="11" max="11" width="7.1796875" style="7" customWidth="1"/>
    <col min="12" max="12" width="12" style="7" customWidth="1"/>
    <col min="13" max="13" width="9.81640625" style="7" customWidth="1"/>
    <col min="14" max="14" width="10.453125" style="7" customWidth="1"/>
    <col min="15" max="15" width="13.453125" style="7" customWidth="1"/>
    <col min="16" max="16" width="15.81640625" style="7" customWidth="1"/>
    <col min="17" max="17" width="18.453125" style="7" customWidth="1"/>
    <col min="18" max="18" width="19.453125" style="7" customWidth="1"/>
    <col min="19" max="19" width="18.54296875" style="7" customWidth="1"/>
    <col min="20" max="20" width="24.453125" style="7" customWidth="1"/>
    <col min="21" max="21" width="8" style="33" customWidth="1"/>
    <col min="22" max="16384" width="9.1796875" style="7"/>
  </cols>
  <sheetData>
    <row r="1" spans="1:21" ht="22.5">
      <c r="A1" s="52" t="s">
        <v>127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s="27" customFormat="1">
      <c r="A2" s="56" t="s">
        <v>59</v>
      </c>
      <c r="B2" s="56" t="s">
        <v>27</v>
      </c>
      <c r="C2" s="56" t="s">
        <v>28</v>
      </c>
      <c r="D2" s="57" t="s">
        <v>62</v>
      </c>
      <c r="E2" s="57" t="s">
        <v>29</v>
      </c>
      <c r="F2" s="56" t="s">
        <v>30</v>
      </c>
      <c r="G2" s="56" t="s">
        <v>31</v>
      </c>
      <c r="H2" s="58" t="s">
        <v>77</v>
      </c>
      <c r="I2" s="57" t="s">
        <v>60</v>
      </c>
      <c r="J2" s="57" t="s">
        <v>32</v>
      </c>
      <c r="K2" s="56" t="s">
        <v>33</v>
      </c>
      <c r="L2" s="57" t="s">
        <v>34</v>
      </c>
      <c r="M2" s="56" t="s">
        <v>35</v>
      </c>
      <c r="N2" s="56"/>
      <c r="O2" s="56" t="s">
        <v>36</v>
      </c>
      <c r="P2" s="56" t="s">
        <v>37</v>
      </c>
      <c r="Q2" s="57" t="s">
        <v>38</v>
      </c>
      <c r="R2" s="56" t="s">
        <v>39</v>
      </c>
      <c r="S2" s="57" t="s">
        <v>40</v>
      </c>
      <c r="T2" s="57" t="s">
        <v>41</v>
      </c>
      <c r="U2" s="34"/>
    </row>
    <row r="3" spans="1:21" s="28" customFormat="1">
      <c r="A3" s="56"/>
      <c r="B3" s="56"/>
      <c r="C3" s="56"/>
      <c r="D3" s="60"/>
      <c r="E3" s="60"/>
      <c r="F3" s="56"/>
      <c r="G3" s="56"/>
      <c r="H3" s="58"/>
      <c r="I3" s="54"/>
      <c r="J3" s="54"/>
      <c r="K3" s="56"/>
      <c r="L3" s="54"/>
      <c r="M3" s="26" t="s">
        <v>35</v>
      </c>
      <c r="N3" s="23" t="s">
        <v>42</v>
      </c>
      <c r="O3" s="56"/>
      <c r="P3" s="56"/>
      <c r="Q3" s="54"/>
      <c r="R3" s="56"/>
      <c r="S3" s="54"/>
      <c r="T3" s="54"/>
      <c r="U3" s="35"/>
    </row>
    <row r="4" spans="1:21" s="44" customFormat="1">
      <c r="A4" s="55" t="s">
        <v>58</v>
      </c>
      <c r="B4" s="56" t="s">
        <v>43</v>
      </c>
      <c r="C4" s="55" t="s">
        <v>44</v>
      </c>
      <c r="D4" s="61"/>
      <c r="E4" s="61"/>
      <c r="F4" s="55" t="s">
        <v>45</v>
      </c>
      <c r="G4" s="56" t="s">
        <v>46</v>
      </c>
      <c r="H4" s="58" t="s">
        <v>76</v>
      </c>
      <c r="I4" s="56" t="s">
        <v>61</v>
      </c>
      <c r="J4" s="56" t="s">
        <v>47</v>
      </c>
      <c r="K4" s="55" t="s">
        <v>48</v>
      </c>
      <c r="L4" s="53" t="s">
        <v>49</v>
      </c>
      <c r="M4" s="55" t="s">
        <v>50</v>
      </c>
      <c r="N4" s="55"/>
      <c r="O4" s="56" t="s">
        <v>51</v>
      </c>
      <c r="P4" s="56" t="s">
        <v>52</v>
      </c>
      <c r="Q4" s="57" t="s">
        <v>53</v>
      </c>
      <c r="R4" s="56" t="s">
        <v>54</v>
      </c>
      <c r="S4" s="57" t="s">
        <v>55</v>
      </c>
      <c r="T4" s="53" t="s">
        <v>0</v>
      </c>
      <c r="U4" s="50" t="s">
        <v>128</v>
      </c>
    </row>
    <row r="5" spans="1:21" s="27" customFormat="1">
      <c r="A5" s="56"/>
      <c r="B5" s="56"/>
      <c r="C5" s="56"/>
      <c r="D5" s="54"/>
      <c r="E5" s="54"/>
      <c r="F5" s="56"/>
      <c r="G5" s="56"/>
      <c r="H5" s="58"/>
      <c r="I5" s="56"/>
      <c r="J5" s="56"/>
      <c r="K5" s="56"/>
      <c r="L5" s="54"/>
      <c r="M5" s="26" t="s">
        <v>56</v>
      </c>
      <c r="N5" s="23" t="s">
        <v>57</v>
      </c>
      <c r="O5" s="56"/>
      <c r="P5" s="56"/>
      <c r="Q5" s="54"/>
      <c r="R5" s="56"/>
      <c r="S5" s="54"/>
      <c r="T5" s="54"/>
      <c r="U5" s="51"/>
    </row>
    <row r="6" spans="1:21">
      <c r="A6" s="8">
        <v>1</v>
      </c>
      <c r="B6" s="6">
        <v>2</v>
      </c>
      <c r="C6" s="8">
        <v>3</v>
      </c>
      <c r="D6" s="6" t="s">
        <v>16</v>
      </c>
      <c r="E6" s="8" t="s">
        <v>17</v>
      </c>
      <c r="F6" s="6">
        <v>5</v>
      </c>
      <c r="G6" s="6">
        <v>7</v>
      </c>
      <c r="H6" s="6">
        <v>8</v>
      </c>
      <c r="I6" s="6">
        <v>9</v>
      </c>
      <c r="J6" s="6">
        <v>9</v>
      </c>
      <c r="K6" s="6">
        <v>10</v>
      </c>
      <c r="L6" s="6">
        <v>11</v>
      </c>
      <c r="M6" s="6">
        <v>16</v>
      </c>
      <c r="N6" s="6">
        <v>17</v>
      </c>
      <c r="O6" s="6">
        <v>18</v>
      </c>
      <c r="P6" s="6">
        <v>19</v>
      </c>
      <c r="Q6" s="6">
        <v>20</v>
      </c>
      <c r="R6" s="6">
        <v>21</v>
      </c>
      <c r="S6" s="6">
        <v>22</v>
      </c>
      <c r="T6" s="6">
        <v>23</v>
      </c>
      <c r="U6" s="15">
        <v>50</v>
      </c>
    </row>
    <row r="7" spans="1:21" s="11" customFormat="1" ht="26">
      <c r="A7" s="29" t="s">
        <v>65</v>
      </c>
      <c r="B7" s="3" t="s">
        <v>6</v>
      </c>
      <c r="C7" s="30" t="s">
        <v>1</v>
      </c>
      <c r="D7" s="3" t="s">
        <v>63</v>
      </c>
      <c r="E7" s="3" t="s">
        <v>25</v>
      </c>
      <c r="F7" s="3" t="s">
        <v>7</v>
      </c>
      <c r="G7" s="3">
        <v>12</v>
      </c>
      <c r="H7" s="6" t="s">
        <v>3</v>
      </c>
      <c r="I7" s="3">
        <v>3</v>
      </c>
      <c r="J7" s="3">
        <v>24</v>
      </c>
      <c r="K7" s="1" t="s">
        <v>15</v>
      </c>
      <c r="L7" s="8">
        <v>10</v>
      </c>
      <c r="M7" s="10">
        <v>1.5</v>
      </c>
      <c r="N7" s="3">
        <f t="shared" ref="N7:N9" si="0">M7*L7</f>
        <v>15</v>
      </c>
      <c r="O7" s="9">
        <v>242.41</v>
      </c>
      <c r="P7" s="10">
        <f t="shared" ref="P7:P9" si="1">O7*L7</f>
        <v>2424.1</v>
      </c>
      <c r="Q7" s="10">
        <f t="shared" ref="Q7:Q9" si="2">P7*40%</f>
        <v>969.64</v>
      </c>
      <c r="R7" s="10">
        <f t="shared" ref="R7:R9" si="3">P7*50%</f>
        <v>1212.05</v>
      </c>
      <c r="S7" s="10">
        <f t="shared" ref="S7:S9" si="4">P7-Q7-R7</f>
        <v>242.41000000000008</v>
      </c>
      <c r="T7" s="3" t="s">
        <v>4</v>
      </c>
      <c r="U7" s="13" t="s">
        <v>130</v>
      </c>
    </row>
    <row r="8" spans="1:21" s="11" customFormat="1" ht="26">
      <c r="A8" s="29" t="s">
        <v>66</v>
      </c>
      <c r="B8" s="3" t="s">
        <v>8</v>
      </c>
      <c r="C8" s="30" t="s">
        <v>1</v>
      </c>
      <c r="D8" s="3" t="s">
        <v>63</v>
      </c>
      <c r="E8" s="3" t="s">
        <v>25</v>
      </c>
      <c r="F8" s="3" t="s">
        <v>9</v>
      </c>
      <c r="G8" s="3">
        <v>12</v>
      </c>
      <c r="H8" s="6" t="s">
        <v>3</v>
      </c>
      <c r="I8" s="3">
        <v>3</v>
      </c>
      <c r="J8" s="3">
        <v>24</v>
      </c>
      <c r="K8" s="1" t="s">
        <v>15</v>
      </c>
      <c r="L8" s="8">
        <v>10</v>
      </c>
      <c r="M8" s="10">
        <v>1.5</v>
      </c>
      <c r="N8" s="3">
        <f t="shared" si="0"/>
        <v>15</v>
      </c>
      <c r="O8" s="9">
        <v>242.41</v>
      </c>
      <c r="P8" s="10">
        <f t="shared" si="1"/>
        <v>2424.1</v>
      </c>
      <c r="Q8" s="10">
        <f t="shared" si="2"/>
        <v>969.64</v>
      </c>
      <c r="R8" s="10">
        <f t="shared" si="3"/>
        <v>1212.05</v>
      </c>
      <c r="S8" s="10">
        <f t="shared" si="4"/>
        <v>242.41000000000008</v>
      </c>
      <c r="T8" s="3" t="s">
        <v>4</v>
      </c>
      <c r="U8" s="13" t="s">
        <v>130</v>
      </c>
    </row>
    <row r="9" spans="1:21" s="11" customFormat="1" ht="26">
      <c r="A9" s="29" t="s">
        <v>67</v>
      </c>
      <c r="B9" s="3" t="s">
        <v>10</v>
      </c>
      <c r="C9" s="30" t="s">
        <v>1</v>
      </c>
      <c r="D9" s="3" t="s">
        <v>63</v>
      </c>
      <c r="E9" s="3" t="s">
        <v>25</v>
      </c>
      <c r="F9" s="3" t="s">
        <v>11</v>
      </c>
      <c r="G9" s="3">
        <v>12</v>
      </c>
      <c r="H9" s="6" t="s">
        <v>3</v>
      </c>
      <c r="I9" s="3">
        <v>3</v>
      </c>
      <c r="J9" s="3">
        <v>24</v>
      </c>
      <c r="K9" s="1" t="s">
        <v>15</v>
      </c>
      <c r="L9" s="8">
        <v>10</v>
      </c>
      <c r="M9" s="10">
        <v>1.5</v>
      </c>
      <c r="N9" s="3">
        <f t="shared" si="0"/>
        <v>15</v>
      </c>
      <c r="O9" s="9">
        <v>242.41</v>
      </c>
      <c r="P9" s="10">
        <f t="shared" si="1"/>
        <v>2424.1</v>
      </c>
      <c r="Q9" s="10">
        <f t="shared" si="2"/>
        <v>969.64</v>
      </c>
      <c r="R9" s="10">
        <f t="shared" si="3"/>
        <v>1212.05</v>
      </c>
      <c r="S9" s="10">
        <f t="shared" si="4"/>
        <v>242.41000000000008</v>
      </c>
      <c r="T9" s="3" t="s">
        <v>4</v>
      </c>
      <c r="U9" s="13" t="s">
        <v>130</v>
      </c>
    </row>
    <row r="10" spans="1:21" s="11" customFormat="1" ht="26">
      <c r="A10" s="29" t="s">
        <v>68</v>
      </c>
      <c r="B10" s="29" t="s">
        <v>129</v>
      </c>
      <c r="C10" s="49" t="s">
        <v>1</v>
      </c>
      <c r="D10" s="45" t="s">
        <v>64</v>
      </c>
      <c r="E10" s="45" t="s">
        <v>26</v>
      </c>
      <c r="F10" s="2" t="s">
        <v>12</v>
      </c>
      <c r="G10" s="3">
        <v>8</v>
      </c>
      <c r="H10" s="6" t="s">
        <v>3</v>
      </c>
      <c r="I10" s="3">
        <v>0.5</v>
      </c>
      <c r="J10" s="3">
        <v>6</v>
      </c>
      <c r="K10" s="1" t="s">
        <v>15</v>
      </c>
      <c r="L10" s="8">
        <v>6</v>
      </c>
      <c r="M10" s="10">
        <v>0.8</v>
      </c>
      <c r="N10" s="3">
        <f t="shared" ref="N10" si="5">M10*L10</f>
        <v>4.8000000000000007</v>
      </c>
      <c r="O10" s="9">
        <v>143</v>
      </c>
      <c r="P10" s="10">
        <f t="shared" ref="P10" si="6">O10*L10</f>
        <v>858</v>
      </c>
      <c r="Q10" s="10">
        <f t="shared" ref="Q10" si="7">P10*40%</f>
        <v>343.20000000000005</v>
      </c>
      <c r="R10" s="10">
        <f t="shared" ref="R10" si="8">P10*50%</f>
        <v>429</v>
      </c>
      <c r="S10" s="10">
        <f t="shared" ref="S10" si="9">P10-Q10-R10</f>
        <v>85.799999999999955</v>
      </c>
      <c r="T10" s="3" t="s">
        <v>4</v>
      </c>
      <c r="U10" s="13" t="s">
        <v>131</v>
      </c>
    </row>
    <row r="11" spans="1:21" ht="26">
      <c r="A11" s="29" t="s">
        <v>107</v>
      </c>
      <c r="B11" s="3" t="s">
        <v>5</v>
      </c>
      <c r="C11" s="8">
        <v>4</v>
      </c>
      <c r="D11" s="3" t="s">
        <v>19</v>
      </c>
      <c r="E11" s="3" t="s">
        <v>81</v>
      </c>
      <c r="F11" s="3" t="s">
        <v>82</v>
      </c>
      <c r="G11" s="31"/>
      <c r="H11" s="3" t="s">
        <v>3</v>
      </c>
      <c r="I11" s="3">
        <v>6</v>
      </c>
      <c r="J11" s="3">
        <v>24</v>
      </c>
      <c r="K11" s="3" t="s">
        <v>80</v>
      </c>
      <c r="L11" s="3">
        <v>10</v>
      </c>
      <c r="M11" s="3">
        <v>5.0000000000000001E-4</v>
      </c>
      <c r="N11" s="46">
        <f t="shared" ref="N11:N18" si="10">L11*M11</f>
        <v>5.0000000000000001E-3</v>
      </c>
      <c r="O11" s="10">
        <v>1.4</v>
      </c>
      <c r="P11" s="10">
        <f t="shared" ref="P11:P16" si="11">O11*L11</f>
        <v>14</v>
      </c>
      <c r="Q11" s="10">
        <f t="shared" ref="Q11:Q16" si="12">P11*40%</f>
        <v>5.6000000000000005</v>
      </c>
      <c r="R11" s="10">
        <f t="shared" ref="R11:R16" si="13">P11*50%</f>
        <v>7</v>
      </c>
      <c r="S11" s="10">
        <f t="shared" ref="S11:S16" si="14">P11-Q11-R11</f>
        <v>1.3999999999999986</v>
      </c>
      <c r="T11" s="3" t="s">
        <v>106</v>
      </c>
      <c r="U11" s="33" t="s">
        <v>130</v>
      </c>
    </row>
    <row r="12" spans="1:21" ht="26">
      <c r="A12" s="29" t="s">
        <v>108</v>
      </c>
      <c r="B12" s="3" t="s">
        <v>5</v>
      </c>
      <c r="C12" s="8">
        <v>4</v>
      </c>
      <c r="D12" s="3" t="s">
        <v>23</v>
      </c>
      <c r="E12" s="3" t="s">
        <v>24</v>
      </c>
      <c r="F12" s="3" t="s">
        <v>83</v>
      </c>
      <c r="G12" s="31"/>
      <c r="H12" s="3" t="s">
        <v>3</v>
      </c>
      <c r="I12" s="3">
        <v>3</v>
      </c>
      <c r="J12" s="3">
        <v>24</v>
      </c>
      <c r="K12" s="3" t="s">
        <v>80</v>
      </c>
      <c r="L12" s="3">
        <v>10</v>
      </c>
      <c r="M12" s="3">
        <v>5.0000000000000001E-3</v>
      </c>
      <c r="N12" s="46">
        <f t="shared" si="10"/>
        <v>0.05</v>
      </c>
      <c r="O12" s="10">
        <v>4.1999999999999993</v>
      </c>
      <c r="P12" s="10">
        <f t="shared" si="11"/>
        <v>41.999999999999993</v>
      </c>
      <c r="Q12" s="10">
        <f t="shared" si="12"/>
        <v>16.799999999999997</v>
      </c>
      <c r="R12" s="10">
        <f t="shared" si="13"/>
        <v>20.999999999999996</v>
      </c>
      <c r="S12" s="10">
        <f t="shared" si="14"/>
        <v>4.1999999999999993</v>
      </c>
      <c r="T12" s="3" t="s">
        <v>106</v>
      </c>
      <c r="U12" s="33" t="s">
        <v>130</v>
      </c>
    </row>
    <row r="13" spans="1:21" ht="26">
      <c r="A13" s="29" t="s">
        <v>109</v>
      </c>
      <c r="B13" s="3" t="s">
        <v>5</v>
      </c>
      <c r="C13" s="8">
        <v>4</v>
      </c>
      <c r="D13" s="3" t="s">
        <v>13</v>
      </c>
      <c r="E13" s="3" t="s">
        <v>22</v>
      </c>
      <c r="F13" s="12" t="s">
        <v>84</v>
      </c>
      <c r="G13" s="31"/>
      <c r="H13" s="3" t="s">
        <v>3</v>
      </c>
      <c r="I13" s="3">
        <v>3</v>
      </c>
      <c r="J13" s="3">
        <v>24</v>
      </c>
      <c r="K13" s="3" t="s">
        <v>80</v>
      </c>
      <c r="L13" s="17">
        <v>5</v>
      </c>
      <c r="M13" s="3">
        <v>3.0000000000000001E-3</v>
      </c>
      <c r="N13" s="46">
        <f t="shared" si="10"/>
        <v>1.4999999999999999E-2</v>
      </c>
      <c r="O13" s="10">
        <v>9.7999999999999989</v>
      </c>
      <c r="P13" s="10">
        <f t="shared" si="11"/>
        <v>48.999999999999993</v>
      </c>
      <c r="Q13" s="10">
        <f t="shared" si="12"/>
        <v>19.599999999999998</v>
      </c>
      <c r="R13" s="10">
        <f t="shared" si="13"/>
        <v>24.499999999999996</v>
      </c>
      <c r="S13" s="10">
        <f t="shared" si="14"/>
        <v>4.8999999999999986</v>
      </c>
      <c r="T13" s="3" t="s">
        <v>106</v>
      </c>
      <c r="U13" s="33" t="s">
        <v>130</v>
      </c>
    </row>
    <row r="14" spans="1:21" ht="26">
      <c r="A14" s="29" t="s">
        <v>110</v>
      </c>
      <c r="B14" s="3" t="s">
        <v>5</v>
      </c>
      <c r="C14" s="8">
        <v>4</v>
      </c>
      <c r="D14" s="3" t="s">
        <v>13</v>
      </c>
      <c r="E14" s="3" t="s">
        <v>22</v>
      </c>
      <c r="F14" s="12" t="s">
        <v>85</v>
      </c>
      <c r="G14" s="31"/>
      <c r="H14" s="3" t="s">
        <v>3</v>
      </c>
      <c r="I14" s="3">
        <v>6</v>
      </c>
      <c r="J14" s="3">
        <v>24</v>
      </c>
      <c r="K14" s="3" t="s">
        <v>80</v>
      </c>
      <c r="L14" s="17">
        <v>5</v>
      </c>
      <c r="M14" s="3">
        <v>3.0000000000000001E-3</v>
      </c>
      <c r="N14" s="46">
        <f t="shared" si="10"/>
        <v>1.4999999999999999E-2</v>
      </c>
      <c r="O14" s="10">
        <v>5.6</v>
      </c>
      <c r="P14" s="10">
        <f t="shared" si="11"/>
        <v>28</v>
      </c>
      <c r="Q14" s="10">
        <f t="shared" si="12"/>
        <v>11.200000000000001</v>
      </c>
      <c r="R14" s="10">
        <f t="shared" si="13"/>
        <v>14</v>
      </c>
      <c r="S14" s="10">
        <f t="shared" si="14"/>
        <v>2.7999999999999972</v>
      </c>
      <c r="T14" s="3" t="s">
        <v>106</v>
      </c>
      <c r="U14" s="33" t="s">
        <v>130</v>
      </c>
    </row>
    <row r="15" spans="1:21" ht="26">
      <c r="A15" s="29" t="s">
        <v>111</v>
      </c>
      <c r="B15" s="3" t="s">
        <v>5</v>
      </c>
      <c r="C15" s="8">
        <v>4</v>
      </c>
      <c r="D15" s="3" t="s">
        <v>13</v>
      </c>
      <c r="E15" s="3" t="s">
        <v>22</v>
      </c>
      <c r="F15" s="14" t="s">
        <v>86</v>
      </c>
      <c r="G15" s="31"/>
      <c r="H15" s="3" t="s">
        <v>3</v>
      </c>
      <c r="I15" s="3">
        <v>6</v>
      </c>
      <c r="J15" s="3">
        <v>24</v>
      </c>
      <c r="K15" s="3" t="s">
        <v>80</v>
      </c>
      <c r="L15" s="14">
        <v>5</v>
      </c>
      <c r="M15" s="3">
        <v>5.5E-2</v>
      </c>
      <c r="N15" s="46">
        <f t="shared" si="10"/>
        <v>0.27500000000000002</v>
      </c>
      <c r="O15" s="10">
        <v>5.6</v>
      </c>
      <c r="P15" s="10">
        <f t="shared" si="11"/>
        <v>28</v>
      </c>
      <c r="Q15" s="10">
        <f t="shared" si="12"/>
        <v>11.200000000000001</v>
      </c>
      <c r="R15" s="10">
        <f t="shared" si="13"/>
        <v>14</v>
      </c>
      <c r="S15" s="10">
        <f t="shared" si="14"/>
        <v>2.7999999999999972</v>
      </c>
      <c r="T15" s="3" t="s">
        <v>106</v>
      </c>
      <c r="U15" s="33" t="s">
        <v>130</v>
      </c>
    </row>
    <row r="16" spans="1:21" ht="26">
      <c r="A16" s="29" t="s">
        <v>112</v>
      </c>
      <c r="B16" s="3" t="s">
        <v>5</v>
      </c>
      <c r="C16" s="8">
        <v>4</v>
      </c>
      <c r="D16" s="3" t="s">
        <v>13</v>
      </c>
      <c r="E16" s="3" t="s">
        <v>22</v>
      </c>
      <c r="F16" s="14" t="s">
        <v>87</v>
      </c>
      <c r="G16" s="31"/>
      <c r="H16" s="3" t="s">
        <v>3</v>
      </c>
      <c r="I16" s="3">
        <v>6</v>
      </c>
      <c r="J16" s="3">
        <v>24</v>
      </c>
      <c r="K16" s="3" t="s">
        <v>80</v>
      </c>
      <c r="L16" s="14">
        <v>5</v>
      </c>
      <c r="M16" s="3">
        <v>1.7999999999999999E-2</v>
      </c>
      <c r="N16" s="46">
        <f t="shared" si="10"/>
        <v>0.09</v>
      </c>
      <c r="O16" s="10">
        <v>2.8</v>
      </c>
      <c r="P16" s="10">
        <f t="shared" si="11"/>
        <v>14</v>
      </c>
      <c r="Q16" s="10">
        <f t="shared" si="12"/>
        <v>5.6000000000000005</v>
      </c>
      <c r="R16" s="10">
        <f t="shared" si="13"/>
        <v>7</v>
      </c>
      <c r="S16" s="10">
        <f t="shared" si="14"/>
        <v>1.3999999999999986</v>
      </c>
      <c r="T16" s="3" t="s">
        <v>106</v>
      </c>
      <c r="U16" s="33" t="s">
        <v>130</v>
      </c>
    </row>
    <row r="17" spans="1:21" ht="26">
      <c r="A17" s="29" t="s">
        <v>113</v>
      </c>
      <c r="B17" s="3" t="s">
        <v>5</v>
      </c>
      <c r="C17" s="8">
        <v>4</v>
      </c>
      <c r="D17" s="3" t="s">
        <v>2</v>
      </c>
      <c r="E17" s="3" t="s">
        <v>18</v>
      </c>
      <c r="F17" s="14" t="s">
        <v>88</v>
      </c>
      <c r="G17" s="31"/>
      <c r="H17" s="3" t="s">
        <v>3</v>
      </c>
      <c r="I17" s="3">
        <v>12</v>
      </c>
      <c r="J17" s="3">
        <v>24</v>
      </c>
      <c r="K17" s="3" t="s">
        <v>80</v>
      </c>
      <c r="L17" s="14">
        <v>128</v>
      </c>
      <c r="M17" s="3">
        <v>6.9999999999999999E-4</v>
      </c>
      <c r="N17" s="46">
        <f t="shared" si="10"/>
        <v>8.9599999999999999E-2</v>
      </c>
      <c r="O17" s="10">
        <v>4.1999999999999993</v>
      </c>
      <c r="P17" s="10">
        <f t="shared" ref="P17" si="15">O17*L17</f>
        <v>537.59999999999991</v>
      </c>
      <c r="Q17" s="10">
        <f t="shared" ref="Q17" si="16">P17*40%</f>
        <v>215.03999999999996</v>
      </c>
      <c r="R17" s="10">
        <f t="shared" ref="R17" si="17">P17*50%</f>
        <v>268.79999999999995</v>
      </c>
      <c r="S17" s="10">
        <f t="shared" ref="S17" si="18">P17-Q17-R17</f>
        <v>53.759999999999991</v>
      </c>
      <c r="T17" s="3" t="s">
        <v>106</v>
      </c>
      <c r="U17" s="33" t="s">
        <v>130</v>
      </c>
    </row>
    <row r="18" spans="1:21" ht="26">
      <c r="A18" s="29" t="s">
        <v>114</v>
      </c>
      <c r="B18" s="3" t="s">
        <v>5</v>
      </c>
      <c r="C18" s="8">
        <v>4</v>
      </c>
      <c r="D18" s="4" t="s">
        <v>14</v>
      </c>
      <c r="E18" s="4" t="s">
        <v>89</v>
      </c>
      <c r="F18" s="5" t="s">
        <v>90</v>
      </c>
      <c r="G18" s="31"/>
      <c r="H18" s="3" t="s">
        <v>3</v>
      </c>
      <c r="I18" s="3">
        <v>12</v>
      </c>
      <c r="J18" s="3">
        <v>24</v>
      </c>
      <c r="K18" s="3" t="s">
        <v>80</v>
      </c>
      <c r="L18" s="4">
        <v>350</v>
      </c>
      <c r="M18" s="3">
        <v>1.1000000000000001E-3</v>
      </c>
      <c r="N18" s="46">
        <f t="shared" si="10"/>
        <v>0.38500000000000001</v>
      </c>
      <c r="O18" s="10">
        <v>1.4</v>
      </c>
      <c r="P18" s="10">
        <f t="shared" ref="P18" si="19">O18*L18</f>
        <v>489.99999999999994</v>
      </c>
      <c r="Q18" s="10">
        <f t="shared" ref="Q18" si="20">P18*40%</f>
        <v>196</v>
      </c>
      <c r="R18" s="10">
        <f t="shared" ref="R18" si="21">P18*50%</f>
        <v>244.99999999999997</v>
      </c>
      <c r="S18" s="10">
        <f t="shared" ref="S18" si="22">P18-Q18-R18</f>
        <v>48.999999999999972</v>
      </c>
      <c r="T18" s="3" t="s">
        <v>106</v>
      </c>
      <c r="U18" s="33" t="s">
        <v>130</v>
      </c>
    </row>
    <row r="19" spans="1:21" ht="26">
      <c r="A19" s="29" t="s">
        <v>115</v>
      </c>
      <c r="B19" s="3" t="s">
        <v>5</v>
      </c>
      <c r="C19" s="8">
        <v>4</v>
      </c>
      <c r="D19" s="3" t="s">
        <v>19</v>
      </c>
      <c r="E19" s="3" t="s">
        <v>81</v>
      </c>
      <c r="F19" s="4" t="s">
        <v>91</v>
      </c>
      <c r="G19" s="31"/>
      <c r="H19" s="3" t="s">
        <v>3</v>
      </c>
      <c r="I19" s="3">
        <v>3</v>
      </c>
      <c r="J19" s="3">
        <v>24</v>
      </c>
      <c r="K19" s="3" t="s">
        <v>80</v>
      </c>
      <c r="L19" s="4">
        <v>8</v>
      </c>
      <c r="M19" s="3">
        <v>6.0000000000000001E-3</v>
      </c>
      <c r="N19" s="46">
        <f t="shared" ref="N19:N27" si="23">L19*M19</f>
        <v>4.8000000000000001E-2</v>
      </c>
      <c r="O19" s="10">
        <v>1.4</v>
      </c>
      <c r="P19" s="10">
        <f t="shared" ref="P19:P27" si="24">O19*L19</f>
        <v>11.2</v>
      </c>
      <c r="Q19" s="10">
        <f t="shared" ref="Q19:Q27" si="25">P19*40%</f>
        <v>4.4799999999999995</v>
      </c>
      <c r="R19" s="10">
        <f t="shared" ref="R19:R27" si="26">P19*50%</f>
        <v>5.6</v>
      </c>
      <c r="S19" s="10">
        <f t="shared" ref="S19:S27" si="27">P19-Q19-R19</f>
        <v>1.1200000000000001</v>
      </c>
      <c r="T19" s="3" t="s">
        <v>106</v>
      </c>
      <c r="U19" s="33" t="s">
        <v>130</v>
      </c>
    </row>
    <row r="20" spans="1:21" ht="26">
      <c r="A20" s="29" t="s">
        <v>116</v>
      </c>
      <c r="B20" s="3" t="s">
        <v>5</v>
      </c>
      <c r="C20" s="8">
        <v>4</v>
      </c>
      <c r="D20" s="3" t="s">
        <v>13</v>
      </c>
      <c r="E20" s="3" t="s">
        <v>22</v>
      </c>
      <c r="F20" s="4" t="s">
        <v>92</v>
      </c>
      <c r="G20" s="31"/>
      <c r="H20" s="3" t="s">
        <v>3</v>
      </c>
      <c r="I20" s="3">
        <v>3</v>
      </c>
      <c r="J20" s="3">
        <v>24</v>
      </c>
      <c r="K20" s="3" t="s">
        <v>80</v>
      </c>
      <c r="L20" s="4">
        <v>8</v>
      </c>
      <c r="M20" s="3">
        <v>0.05</v>
      </c>
      <c r="N20" s="46">
        <f t="shared" si="23"/>
        <v>0.4</v>
      </c>
      <c r="O20" s="10">
        <v>11.2</v>
      </c>
      <c r="P20" s="10">
        <f t="shared" si="24"/>
        <v>89.6</v>
      </c>
      <c r="Q20" s="10">
        <f t="shared" si="25"/>
        <v>35.839999999999996</v>
      </c>
      <c r="R20" s="10">
        <f t="shared" si="26"/>
        <v>44.8</v>
      </c>
      <c r="S20" s="10">
        <f t="shared" si="27"/>
        <v>8.9600000000000009</v>
      </c>
      <c r="T20" s="3" t="s">
        <v>106</v>
      </c>
      <c r="U20" s="33" t="s">
        <v>130</v>
      </c>
    </row>
    <row r="21" spans="1:21" ht="26">
      <c r="A21" s="29" t="s">
        <v>117</v>
      </c>
      <c r="B21" s="3" t="s">
        <v>5</v>
      </c>
      <c r="C21" s="8">
        <v>4</v>
      </c>
      <c r="D21" s="3" t="s">
        <v>13</v>
      </c>
      <c r="E21" s="3" t="s">
        <v>22</v>
      </c>
      <c r="F21" s="4" t="s">
        <v>93</v>
      </c>
      <c r="G21" s="31"/>
      <c r="H21" s="3" t="s">
        <v>3</v>
      </c>
      <c r="I21" s="3">
        <v>3</v>
      </c>
      <c r="J21" s="3">
        <v>24</v>
      </c>
      <c r="K21" s="4" t="s">
        <v>80</v>
      </c>
      <c r="L21" s="4">
        <v>16</v>
      </c>
      <c r="M21" s="3">
        <v>5.0000000000000001E-3</v>
      </c>
      <c r="N21" s="46">
        <f t="shared" si="23"/>
        <v>0.08</v>
      </c>
      <c r="O21" s="10">
        <v>2.8</v>
      </c>
      <c r="P21" s="10">
        <f t="shared" si="24"/>
        <v>44.8</v>
      </c>
      <c r="Q21" s="10">
        <f t="shared" si="25"/>
        <v>17.919999999999998</v>
      </c>
      <c r="R21" s="10">
        <f t="shared" si="26"/>
        <v>22.4</v>
      </c>
      <c r="S21" s="10">
        <f t="shared" si="27"/>
        <v>4.4800000000000004</v>
      </c>
      <c r="T21" s="3" t="s">
        <v>106</v>
      </c>
      <c r="U21" s="33" t="s">
        <v>130</v>
      </c>
    </row>
    <row r="22" spans="1:21" ht="26">
      <c r="A22" s="29" t="s">
        <v>118</v>
      </c>
      <c r="B22" s="3" t="s">
        <v>5</v>
      </c>
      <c r="C22" s="8">
        <v>4</v>
      </c>
      <c r="D22" s="3" t="s">
        <v>19</v>
      </c>
      <c r="E22" s="3" t="s">
        <v>81</v>
      </c>
      <c r="F22" s="4" t="s">
        <v>94</v>
      </c>
      <c r="G22" s="31"/>
      <c r="H22" s="3" t="s">
        <v>3</v>
      </c>
      <c r="I22" s="3">
        <v>3</v>
      </c>
      <c r="J22" s="3">
        <v>24</v>
      </c>
      <c r="K22" s="3" t="s">
        <v>80</v>
      </c>
      <c r="L22" s="4">
        <v>16</v>
      </c>
      <c r="M22" s="3">
        <v>2.1999999999999999E-2</v>
      </c>
      <c r="N22" s="46">
        <f t="shared" si="23"/>
        <v>0.35199999999999998</v>
      </c>
      <c r="O22" s="10">
        <v>35</v>
      </c>
      <c r="P22" s="10">
        <f t="shared" si="24"/>
        <v>560</v>
      </c>
      <c r="Q22" s="10">
        <f t="shared" si="25"/>
        <v>224</v>
      </c>
      <c r="R22" s="10">
        <f t="shared" si="26"/>
        <v>280</v>
      </c>
      <c r="S22" s="10">
        <f t="shared" si="27"/>
        <v>56</v>
      </c>
      <c r="T22" s="3" t="s">
        <v>106</v>
      </c>
      <c r="U22" s="33" t="s">
        <v>130</v>
      </c>
    </row>
    <row r="23" spans="1:21" ht="26">
      <c r="A23" s="29" t="s">
        <v>119</v>
      </c>
      <c r="B23" s="3" t="s">
        <v>5</v>
      </c>
      <c r="C23" s="8">
        <v>4</v>
      </c>
      <c r="D23" s="4" t="s">
        <v>95</v>
      </c>
      <c r="E23" s="4" t="s">
        <v>96</v>
      </c>
      <c r="F23" s="5" t="s">
        <v>97</v>
      </c>
      <c r="G23" s="31"/>
      <c r="H23" s="3" t="s">
        <v>3</v>
      </c>
      <c r="I23" s="3">
        <v>3</v>
      </c>
      <c r="J23" s="3">
        <v>24</v>
      </c>
      <c r="K23" s="4" t="s">
        <v>80</v>
      </c>
      <c r="L23" s="4">
        <v>4</v>
      </c>
      <c r="M23" s="3">
        <v>2.4</v>
      </c>
      <c r="N23" s="46">
        <f t="shared" si="23"/>
        <v>9.6</v>
      </c>
      <c r="O23" s="10">
        <v>792.4</v>
      </c>
      <c r="P23" s="10">
        <f t="shared" si="24"/>
        <v>3169.6</v>
      </c>
      <c r="Q23" s="10">
        <f t="shared" si="25"/>
        <v>1267.8400000000001</v>
      </c>
      <c r="R23" s="10">
        <f t="shared" si="26"/>
        <v>1584.8</v>
      </c>
      <c r="S23" s="10">
        <f t="shared" si="27"/>
        <v>316.95999999999981</v>
      </c>
      <c r="T23" s="3" t="s">
        <v>106</v>
      </c>
      <c r="U23" s="33" t="s">
        <v>130</v>
      </c>
    </row>
    <row r="24" spans="1:21" ht="26">
      <c r="A24" s="29" t="s">
        <v>120</v>
      </c>
      <c r="B24" s="3" t="s">
        <v>5</v>
      </c>
      <c r="C24" s="8">
        <v>4</v>
      </c>
      <c r="D24" s="4" t="s">
        <v>98</v>
      </c>
      <c r="E24" s="4" t="s">
        <v>99</v>
      </c>
      <c r="F24" s="4" t="s">
        <v>100</v>
      </c>
      <c r="G24" s="31"/>
      <c r="H24" s="3" t="s">
        <v>3</v>
      </c>
      <c r="I24" s="3">
        <v>3</v>
      </c>
      <c r="J24" s="3">
        <v>24</v>
      </c>
      <c r="K24" s="3" t="s">
        <v>80</v>
      </c>
      <c r="L24" s="4">
        <v>4</v>
      </c>
      <c r="M24" s="3">
        <v>2.34</v>
      </c>
      <c r="N24" s="46">
        <f t="shared" si="23"/>
        <v>9.36</v>
      </c>
      <c r="O24" s="10">
        <v>453.59999999999997</v>
      </c>
      <c r="P24" s="10">
        <f t="shared" si="24"/>
        <v>1814.3999999999999</v>
      </c>
      <c r="Q24" s="10">
        <f t="shared" si="25"/>
        <v>725.76</v>
      </c>
      <c r="R24" s="10">
        <f t="shared" si="26"/>
        <v>907.19999999999993</v>
      </c>
      <c r="S24" s="10">
        <f t="shared" si="27"/>
        <v>181.43999999999994</v>
      </c>
      <c r="T24" s="3" t="s">
        <v>106</v>
      </c>
      <c r="U24" s="33" t="s">
        <v>130</v>
      </c>
    </row>
    <row r="25" spans="1:21" ht="26">
      <c r="A25" s="29" t="s">
        <v>121</v>
      </c>
      <c r="B25" s="3" t="s">
        <v>5</v>
      </c>
      <c r="C25" s="8">
        <v>4</v>
      </c>
      <c r="D25" s="3" t="s">
        <v>19</v>
      </c>
      <c r="E25" s="3" t="s">
        <v>81</v>
      </c>
      <c r="F25" s="4" t="s">
        <v>101</v>
      </c>
      <c r="G25" s="31"/>
      <c r="H25" s="3" t="s">
        <v>3</v>
      </c>
      <c r="I25" s="3">
        <v>3</v>
      </c>
      <c r="J25" s="3">
        <v>24</v>
      </c>
      <c r="K25" s="3" t="s">
        <v>80</v>
      </c>
      <c r="L25" s="4">
        <v>4</v>
      </c>
      <c r="M25" s="3">
        <v>1.7999999999999999E-2</v>
      </c>
      <c r="N25" s="46">
        <f t="shared" si="23"/>
        <v>7.1999999999999995E-2</v>
      </c>
      <c r="O25" s="10">
        <v>26.599999999999998</v>
      </c>
      <c r="P25" s="10">
        <f t="shared" si="24"/>
        <v>106.39999999999999</v>
      </c>
      <c r="Q25" s="10">
        <f t="shared" si="25"/>
        <v>42.56</v>
      </c>
      <c r="R25" s="10">
        <f t="shared" si="26"/>
        <v>53.199999999999996</v>
      </c>
      <c r="S25" s="10">
        <f t="shared" si="27"/>
        <v>10.639999999999993</v>
      </c>
      <c r="T25" s="3" t="s">
        <v>106</v>
      </c>
      <c r="U25" s="33" t="s">
        <v>130</v>
      </c>
    </row>
    <row r="26" spans="1:21" ht="26">
      <c r="A26" s="29" t="s">
        <v>122</v>
      </c>
      <c r="B26" s="3" t="s">
        <v>5</v>
      </c>
      <c r="C26" s="8">
        <v>4</v>
      </c>
      <c r="D26" s="3" t="s">
        <v>2</v>
      </c>
      <c r="E26" s="3" t="s">
        <v>18</v>
      </c>
      <c r="F26" s="4" t="s">
        <v>102</v>
      </c>
      <c r="G26" s="31"/>
      <c r="H26" s="3" t="s">
        <v>3</v>
      </c>
      <c r="I26" s="3">
        <v>3</v>
      </c>
      <c r="J26" s="3">
        <v>24</v>
      </c>
      <c r="K26" s="3" t="s">
        <v>80</v>
      </c>
      <c r="L26" s="4">
        <v>4</v>
      </c>
      <c r="M26" s="3">
        <v>2.8000000000000001E-2</v>
      </c>
      <c r="N26" s="46">
        <f t="shared" si="23"/>
        <v>0.112</v>
      </c>
      <c r="O26" s="10">
        <v>8.3999999999999986</v>
      </c>
      <c r="P26" s="10">
        <f t="shared" si="24"/>
        <v>33.599999999999994</v>
      </c>
      <c r="Q26" s="10">
        <f t="shared" si="25"/>
        <v>13.439999999999998</v>
      </c>
      <c r="R26" s="10">
        <f t="shared" si="26"/>
        <v>16.799999999999997</v>
      </c>
      <c r="S26" s="10">
        <f t="shared" si="27"/>
        <v>3.3599999999999994</v>
      </c>
      <c r="T26" s="3" t="s">
        <v>106</v>
      </c>
      <c r="U26" s="33" t="s">
        <v>130</v>
      </c>
    </row>
    <row r="27" spans="1:21" ht="26">
      <c r="A27" s="29" t="s">
        <v>123</v>
      </c>
      <c r="B27" s="3" t="s">
        <v>5</v>
      </c>
      <c r="C27" s="8">
        <v>4</v>
      </c>
      <c r="D27" s="4" t="s">
        <v>21</v>
      </c>
      <c r="E27" s="4" t="s">
        <v>20</v>
      </c>
      <c r="F27" s="4" t="s">
        <v>103</v>
      </c>
      <c r="G27" s="31"/>
      <c r="H27" s="3" t="s">
        <v>3</v>
      </c>
      <c r="I27" s="3">
        <v>3</v>
      </c>
      <c r="J27" s="3">
        <v>24</v>
      </c>
      <c r="K27" s="3" t="s">
        <v>80</v>
      </c>
      <c r="L27" s="4">
        <v>8</v>
      </c>
      <c r="M27" s="3">
        <v>6.0000000000000001E-3</v>
      </c>
      <c r="N27" s="46">
        <f t="shared" si="23"/>
        <v>4.8000000000000001E-2</v>
      </c>
      <c r="O27" s="10">
        <v>57.4</v>
      </c>
      <c r="P27" s="10">
        <f t="shared" si="24"/>
        <v>459.2</v>
      </c>
      <c r="Q27" s="10">
        <f t="shared" si="25"/>
        <v>183.68</v>
      </c>
      <c r="R27" s="10">
        <f t="shared" si="26"/>
        <v>229.6</v>
      </c>
      <c r="S27" s="10">
        <f t="shared" si="27"/>
        <v>45.919999999999987</v>
      </c>
      <c r="T27" s="3" t="s">
        <v>106</v>
      </c>
      <c r="U27" s="33" t="s">
        <v>130</v>
      </c>
    </row>
    <row r="28" spans="1:21" ht="26">
      <c r="A28" s="29" t="s">
        <v>124</v>
      </c>
      <c r="B28" s="3" t="s">
        <v>5</v>
      </c>
      <c r="C28" s="8">
        <v>4</v>
      </c>
      <c r="D28" s="3" t="s">
        <v>19</v>
      </c>
      <c r="E28" s="3" t="s">
        <v>81</v>
      </c>
      <c r="F28" s="4" t="s">
        <v>104</v>
      </c>
      <c r="G28" s="31"/>
      <c r="H28" s="3" t="s">
        <v>3</v>
      </c>
      <c r="I28" s="3">
        <v>6</v>
      </c>
      <c r="J28" s="3">
        <v>24</v>
      </c>
      <c r="K28" s="3" t="s">
        <v>80</v>
      </c>
      <c r="L28" s="4">
        <v>64</v>
      </c>
      <c r="M28" s="3">
        <v>1E-3</v>
      </c>
      <c r="N28" s="46">
        <f>L28*M28</f>
        <v>6.4000000000000001E-2</v>
      </c>
      <c r="O28" s="10">
        <v>1.4</v>
      </c>
      <c r="P28" s="10">
        <f>O28*L28</f>
        <v>89.6</v>
      </c>
      <c r="Q28" s="10">
        <f>P28*40%</f>
        <v>35.839999999999996</v>
      </c>
      <c r="R28" s="10">
        <f>P28*50%</f>
        <v>44.8</v>
      </c>
      <c r="S28" s="10">
        <f>P28-Q28-R28</f>
        <v>8.9600000000000009</v>
      </c>
      <c r="T28" s="3" t="s">
        <v>106</v>
      </c>
      <c r="U28" s="33" t="s">
        <v>130</v>
      </c>
    </row>
    <row r="29" spans="1:21" ht="26">
      <c r="A29" s="29" t="s">
        <v>125</v>
      </c>
      <c r="B29" s="3" t="s">
        <v>5</v>
      </c>
      <c r="C29" s="8">
        <v>4</v>
      </c>
      <c r="D29" s="3" t="s">
        <v>19</v>
      </c>
      <c r="E29" s="3" t="s">
        <v>81</v>
      </c>
      <c r="F29" s="5" t="s">
        <v>105</v>
      </c>
      <c r="G29" s="31"/>
      <c r="H29" s="3" t="s">
        <v>3</v>
      </c>
      <c r="I29" s="3">
        <v>12</v>
      </c>
      <c r="J29" s="3">
        <v>24</v>
      </c>
      <c r="K29" s="3" t="s">
        <v>80</v>
      </c>
      <c r="L29" s="4">
        <v>300</v>
      </c>
      <c r="M29" s="3">
        <v>1.9499999999999999E-3</v>
      </c>
      <c r="N29" s="46">
        <f>L29*M29</f>
        <v>0.58499999999999996</v>
      </c>
      <c r="O29" s="10">
        <v>4.1999999999999993</v>
      </c>
      <c r="P29" s="10">
        <f>O29*L29</f>
        <v>1259.9999999999998</v>
      </c>
      <c r="Q29" s="10">
        <f>P29*40%</f>
        <v>503.99999999999994</v>
      </c>
      <c r="R29" s="10">
        <f>P29*50%</f>
        <v>629.99999999999989</v>
      </c>
      <c r="S29" s="10">
        <f>P29-Q29-R29</f>
        <v>125.99999999999989</v>
      </c>
      <c r="T29" s="3" t="s">
        <v>106</v>
      </c>
      <c r="U29" s="33" t="s">
        <v>130</v>
      </c>
    </row>
    <row r="30" spans="1:21" ht="46" customHeight="1">
      <c r="A30" s="59" t="s">
        <v>126</v>
      </c>
      <c r="B30" s="59"/>
      <c r="C30" s="59"/>
      <c r="D30" s="59"/>
      <c r="E30" s="59"/>
      <c r="F30" s="59"/>
      <c r="G30" s="47" t="s">
        <v>42</v>
      </c>
      <c r="H30" s="47"/>
      <c r="I30" s="47"/>
      <c r="J30" s="47"/>
      <c r="K30" s="47"/>
      <c r="L30" s="47"/>
      <c r="M30" s="47"/>
      <c r="N30" s="47"/>
      <c r="O30" s="47"/>
      <c r="P30" s="24">
        <f>SUM(P7:P29)</f>
        <v>16971.3</v>
      </c>
      <c r="Q30" s="25">
        <f>SUM(Q7:Q29)</f>
        <v>6788.52</v>
      </c>
      <c r="R30" s="25">
        <f>SUM(R7:R29)</f>
        <v>8485.65</v>
      </c>
      <c r="S30" s="25">
        <f>SUM(S7:S29)</f>
        <v>1697.13</v>
      </c>
    </row>
    <row r="31" spans="1:21" ht="15.5">
      <c r="L31" s="18"/>
      <c r="M31" s="19"/>
      <c r="N31" s="19"/>
      <c r="O31" s="19"/>
      <c r="P31" s="38"/>
      <c r="Q31" s="39"/>
      <c r="R31" s="39"/>
      <c r="S31" s="39"/>
    </row>
    <row r="32" spans="1:21" s="37" customFormat="1" ht="23">
      <c r="C32" s="42"/>
      <c r="D32" s="43" t="s">
        <v>78</v>
      </c>
      <c r="E32" s="42"/>
      <c r="F32" s="43" t="s">
        <v>79</v>
      </c>
      <c r="H32" s="42"/>
      <c r="I32" s="42"/>
      <c r="J32" s="42"/>
      <c r="K32" s="42"/>
      <c r="L32" s="42"/>
      <c r="M32" s="42"/>
      <c r="N32" s="42"/>
      <c r="O32" s="42"/>
      <c r="P32" s="42"/>
      <c r="Q32" s="40"/>
      <c r="R32" s="40"/>
      <c r="S32" s="40"/>
      <c r="U32" s="41"/>
    </row>
  </sheetData>
  <autoFilter ref="A6:U30"/>
  <mergeCells count="39">
    <mergeCell ref="A30:F30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U4:U5"/>
    <mergeCell ref="A1:T1"/>
    <mergeCell ref="T4:T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C4:C5"/>
    <mergeCell ref="F4:F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3" fitToHeight="0" orientation="landscape" r:id="rId1"/>
  <headerFooter>
    <oddHeader>&amp;R&amp;12Изменение №19 к Приложению №1.1  к  Контракту № SP-BNPP-1-2018/309/1575-D от сентября 2017 / Amendment No.19 to Appendix No.1.1 to Contract No. SP-BNPP-1-2018/309/1575-D dated september 2017</oddHeader>
    <oddFooter>&amp;CСтраница / Page &amp;P из /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U13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0" sqref="C10"/>
    </sheetView>
  </sheetViews>
  <sheetFormatPr defaultColWidth="9.1796875" defaultRowHeight="13"/>
  <cols>
    <col min="1" max="1" width="21" style="7" customWidth="1"/>
    <col min="2" max="2" width="16.1796875" style="7" customWidth="1"/>
    <col min="3" max="3" width="10.453125" style="7" customWidth="1"/>
    <col min="4" max="4" width="23" style="7" customWidth="1"/>
    <col min="5" max="5" width="21.453125" style="7" customWidth="1"/>
    <col min="6" max="6" width="24.453125" style="7" customWidth="1"/>
    <col min="7" max="7" width="14.54296875" style="7" customWidth="1"/>
    <col min="8" max="8" width="13.453125" style="7" customWidth="1"/>
    <col min="9" max="9" width="13.81640625" style="7" customWidth="1"/>
    <col min="10" max="10" width="9.453125" style="7" customWidth="1"/>
    <col min="11" max="11" width="7.1796875" style="7" customWidth="1"/>
    <col min="12" max="12" width="12.1796875" style="7" customWidth="1"/>
    <col min="13" max="13" width="8.81640625" style="7" customWidth="1"/>
    <col min="14" max="14" width="10.81640625" style="7" customWidth="1"/>
    <col min="15" max="15" width="12" style="7" customWidth="1"/>
    <col min="16" max="16" width="14" style="7" customWidth="1"/>
    <col min="17" max="17" width="18.7265625" style="7" customWidth="1"/>
    <col min="18" max="18" width="17.453125" style="7" customWidth="1"/>
    <col min="19" max="19" width="16.453125" style="7" customWidth="1"/>
    <col min="20" max="20" width="19.81640625" style="32" customWidth="1"/>
    <col min="21" max="21" width="9.1796875" style="33"/>
    <col min="22" max="16384" width="9.1796875" style="7"/>
  </cols>
  <sheetData>
    <row r="1" spans="1:21" ht="22.5">
      <c r="A1" s="52" t="s">
        <v>127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62"/>
    </row>
    <row r="2" spans="1:21" s="27" customFormat="1">
      <c r="A2" s="56" t="s">
        <v>59</v>
      </c>
      <c r="B2" s="56" t="s">
        <v>27</v>
      </c>
      <c r="C2" s="56" t="s">
        <v>28</v>
      </c>
      <c r="D2" s="57" t="s">
        <v>62</v>
      </c>
      <c r="E2" s="57" t="s">
        <v>29</v>
      </c>
      <c r="F2" s="56" t="s">
        <v>30</v>
      </c>
      <c r="G2" s="56" t="s">
        <v>31</v>
      </c>
      <c r="H2" s="58" t="s">
        <v>77</v>
      </c>
      <c r="I2" s="57" t="s">
        <v>60</v>
      </c>
      <c r="J2" s="57" t="s">
        <v>32</v>
      </c>
      <c r="K2" s="56" t="s">
        <v>33</v>
      </c>
      <c r="L2" s="57" t="s">
        <v>34</v>
      </c>
      <c r="M2" s="56" t="s">
        <v>35</v>
      </c>
      <c r="N2" s="56"/>
      <c r="O2" s="56" t="s">
        <v>36</v>
      </c>
      <c r="P2" s="56" t="s">
        <v>37</v>
      </c>
      <c r="Q2" s="57" t="s">
        <v>38</v>
      </c>
      <c r="R2" s="56" t="s">
        <v>39</v>
      </c>
      <c r="S2" s="57" t="s">
        <v>40</v>
      </c>
      <c r="T2" s="63" t="s">
        <v>41</v>
      </c>
      <c r="U2" s="34"/>
    </row>
    <row r="3" spans="1:21" s="28" customFormat="1" ht="26">
      <c r="A3" s="56"/>
      <c r="B3" s="56"/>
      <c r="C3" s="56"/>
      <c r="D3" s="60"/>
      <c r="E3" s="60"/>
      <c r="F3" s="56"/>
      <c r="G3" s="56"/>
      <c r="H3" s="58"/>
      <c r="I3" s="54"/>
      <c r="J3" s="54"/>
      <c r="K3" s="56"/>
      <c r="L3" s="54"/>
      <c r="M3" s="26" t="s">
        <v>35</v>
      </c>
      <c r="N3" s="23" t="s">
        <v>42</v>
      </c>
      <c r="O3" s="56"/>
      <c r="P3" s="56"/>
      <c r="Q3" s="54"/>
      <c r="R3" s="56"/>
      <c r="S3" s="54"/>
      <c r="T3" s="64"/>
      <c r="U3" s="35"/>
    </row>
    <row r="4" spans="1:21" s="27" customFormat="1">
      <c r="A4" s="56" t="s">
        <v>58</v>
      </c>
      <c r="B4" s="56" t="s">
        <v>43</v>
      </c>
      <c r="C4" s="56" t="s">
        <v>44</v>
      </c>
      <c r="D4" s="60"/>
      <c r="E4" s="60"/>
      <c r="F4" s="56" t="s">
        <v>45</v>
      </c>
      <c r="G4" s="56" t="s">
        <v>46</v>
      </c>
      <c r="H4" s="58" t="s">
        <v>76</v>
      </c>
      <c r="I4" s="56" t="s">
        <v>61</v>
      </c>
      <c r="J4" s="56" t="s">
        <v>47</v>
      </c>
      <c r="K4" s="56" t="s">
        <v>48</v>
      </c>
      <c r="L4" s="57" t="s">
        <v>49</v>
      </c>
      <c r="M4" s="56" t="s">
        <v>50</v>
      </c>
      <c r="N4" s="56"/>
      <c r="O4" s="56" t="s">
        <v>51</v>
      </c>
      <c r="P4" s="56" t="s">
        <v>52</v>
      </c>
      <c r="Q4" s="57" t="s">
        <v>53</v>
      </c>
      <c r="R4" s="56" t="s">
        <v>54</v>
      </c>
      <c r="S4" s="57" t="s">
        <v>55</v>
      </c>
      <c r="T4" s="63" t="s">
        <v>0</v>
      </c>
      <c r="U4" s="51" t="s">
        <v>128</v>
      </c>
    </row>
    <row r="5" spans="1:21" s="27" customFormat="1">
      <c r="A5" s="56"/>
      <c r="B5" s="56"/>
      <c r="C5" s="56"/>
      <c r="D5" s="54"/>
      <c r="E5" s="54"/>
      <c r="F5" s="56"/>
      <c r="G5" s="56"/>
      <c r="H5" s="58"/>
      <c r="I5" s="56"/>
      <c r="J5" s="56"/>
      <c r="K5" s="56"/>
      <c r="L5" s="54"/>
      <c r="M5" s="26" t="s">
        <v>56</v>
      </c>
      <c r="N5" s="23" t="s">
        <v>57</v>
      </c>
      <c r="O5" s="56"/>
      <c r="P5" s="56"/>
      <c r="Q5" s="54"/>
      <c r="R5" s="56"/>
      <c r="S5" s="54"/>
      <c r="T5" s="64"/>
      <c r="U5" s="51"/>
    </row>
    <row r="6" spans="1:21">
      <c r="A6" s="8">
        <v>1</v>
      </c>
      <c r="B6" s="6">
        <v>2</v>
      </c>
      <c r="C6" s="8">
        <v>3</v>
      </c>
      <c r="D6" s="6" t="s">
        <v>16</v>
      </c>
      <c r="E6" s="8" t="s">
        <v>17</v>
      </c>
      <c r="F6" s="6">
        <v>5</v>
      </c>
      <c r="G6" s="6">
        <v>7</v>
      </c>
      <c r="H6" s="6">
        <v>8</v>
      </c>
      <c r="I6" s="6">
        <v>9</v>
      </c>
      <c r="J6" s="6">
        <v>9</v>
      </c>
      <c r="K6" s="6">
        <v>10</v>
      </c>
      <c r="L6" s="6">
        <v>11</v>
      </c>
      <c r="M6" s="6">
        <v>16</v>
      </c>
      <c r="N6" s="6">
        <v>17</v>
      </c>
      <c r="O6" s="6">
        <v>18</v>
      </c>
      <c r="P6" s="6">
        <v>19</v>
      </c>
      <c r="Q6" s="6">
        <v>20</v>
      </c>
      <c r="R6" s="6">
        <v>21</v>
      </c>
      <c r="S6" s="6">
        <v>22</v>
      </c>
      <c r="T6" s="36">
        <v>23</v>
      </c>
      <c r="U6" s="15">
        <v>50</v>
      </c>
    </row>
    <row r="7" spans="1:21" ht="39">
      <c r="A7" s="29" t="s">
        <v>69</v>
      </c>
      <c r="B7" s="3" t="s">
        <v>6</v>
      </c>
      <c r="C7" s="30" t="s">
        <v>1</v>
      </c>
      <c r="D7" s="3" t="s">
        <v>63</v>
      </c>
      <c r="E7" s="3" t="s">
        <v>25</v>
      </c>
      <c r="F7" s="3" t="s">
        <v>7</v>
      </c>
      <c r="G7" s="3">
        <v>12</v>
      </c>
      <c r="H7" s="6" t="s">
        <v>3</v>
      </c>
      <c r="I7" s="3">
        <v>3</v>
      </c>
      <c r="J7" s="3">
        <v>24</v>
      </c>
      <c r="K7" s="1" t="s">
        <v>15</v>
      </c>
      <c r="L7" s="8">
        <v>5</v>
      </c>
      <c r="M7" s="10">
        <v>1.5</v>
      </c>
      <c r="N7" s="3">
        <f t="shared" ref="N7:N9" si="0">M7*L7</f>
        <v>7.5</v>
      </c>
      <c r="O7" s="21">
        <v>242.41</v>
      </c>
      <c r="P7" s="16">
        <f t="shared" ref="P7:P9" si="1">O7*L7</f>
        <v>1212.05</v>
      </c>
      <c r="Q7" s="16">
        <f t="shared" ref="Q7:Q9" si="2">P7*40%</f>
        <v>484.82</v>
      </c>
      <c r="R7" s="16">
        <f t="shared" ref="R7:R9" si="3">P7*50%</f>
        <v>606.02499999999998</v>
      </c>
      <c r="S7" s="16">
        <f t="shared" ref="S7:S9" si="4">P7-Q7-R7</f>
        <v>121.20500000000004</v>
      </c>
      <c r="T7" s="3" t="s">
        <v>4</v>
      </c>
      <c r="U7" s="7">
        <v>19</v>
      </c>
    </row>
    <row r="8" spans="1:21" ht="26">
      <c r="A8" s="29" t="s">
        <v>70</v>
      </c>
      <c r="B8" s="3" t="s">
        <v>8</v>
      </c>
      <c r="C8" s="30" t="s">
        <v>1</v>
      </c>
      <c r="D8" s="3" t="s">
        <v>63</v>
      </c>
      <c r="E8" s="3" t="s">
        <v>25</v>
      </c>
      <c r="F8" s="3" t="s">
        <v>9</v>
      </c>
      <c r="G8" s="3">
        <v>12</v>
      </c>
      <c r="H8" s="6" t="s">
        <v>3</v>
      </c>
      <c r="I8" s="3">
        <v>3</v>
      </c>
      <c r="J8" s="3">
        <v>24</v>
      </c>
      <c r="K8" s="1" t="s">
        <v>15</v>
      </c>
      <c r="L8" s="8">
        <v>5</v>
      </c>
      <c r="M8" s="10">
        <v>1.5</v>
      </c>
      <c r="N8" s="3">
        <f t="shared" si="0"/>
        <v>7.5</v>
      </c>
      <c r="O8" s="21">
        <v>242.41</v>
      </c>
      <c r="P8" s="16">
        <f t="shared" si="1"/>
        <v>1212.05</v>
      </c>
      <c r="Q8" s="16">
        <f t="shared" si="2"/>
        <v>484.82</v>
      </c>
      <c r="R8" s="16">
        <f t="shared" si="3"/>
        <v>606.02499999999998</v>
      </c>
      <c r="S8" s="16">
        <f t="shared" si="4"/>
        <v>121.20500000000004</v>
      </c>
      <c r="T8" s="3" t="s">
        <v>4</v>
      </c>
      <c r="U8" s="7">
        <v>19</v>
      </c>
    </row>
    <row r="9" spans="1:21" ht="26">
      <c r="A9" s="29" t="s">
        <v>71</v>
      </c>
      <c r="B9" s="3" t="s">
        <v>10</v>
      </c>
      <c r="C9" s="30" t="s">
        <v>1</v>
      </c>
      <c r="D9" s="3" t="s">
        <v>63</v>
      </c>
      <c r="E9" s="3" t="s">
        <v>25</v>
      </c>
      <c r="F9" s="3" t="s">
        <v>11</v>
      </c>
      <c r="G9" s="3">
        <v>12</v>
      </c>
      <c r="H9" s="6" t="s">
        <v>3</v>
      </c>
      <c r="I9" s="3">
        <v>3</v>
      </c>
      <c r="J9" s="3">
        <v>24</v>
      </c>
      <c r="K9" s="1" t="s">
        <v>15</v>
      </c>
      <c r="L9" s="8">
        <v>5</v>
      </c>
      <c r="M9" s="10">
        <v>1.5</v>
      </c>
      <c r="N9" s="3">
        <f t="shared" si="0"/>
        <v>7.5</v>
      </c>
      <c r="O9" s="21">
        <v>242.41</v>
      </c>
      <c r="P9" s="16">
        <f t="shared" si="1"/>
        <v>1212.05</v>
      </c>
      <c r="Q9" s="16">
        <f t="shared" si="2"/>
        <v>484.82</v>
      </c>
      <c r="R9" s="16">
        <f t="shared" si="3"/>
        <v>606.02499999999998</v>
      </c>
      <c r="S9" s="16">
        <f t="shared" si="4"/>
        <v>121.20500000000004</v>
      </c>
      <c r="T9" s="3" t="s">
        <v>4</v>
      </c>
      <c r="U9" s="7">
        <v>19</v>
      </c>
    </row>
    <row r="10" spans="1:21" ht="26">
      <c r="A10" s="29" t="s">
        <v>72</v>
      </c>
      <c r="B10" s="29" t="s">
        <v>129</v>
      </c>
      <c r="C10" s="49" t="s">
        <v>1</v>
      </c>
      <c r="D10" s="3" t="s">
        <v>64</v>
      </c>
      <c r="E10" s="3" t="s">
        <v>26</v>
      </c>
      <c r="F10" s="2" t="s">
        <v>12</v>
      </c>
      <c r="G10" s="3">
        <v>8</v>
      </c>
      <c r="H10" s="6" t="s">
        <v>3</v>
      </c>
      <c r="I10" s="3">
        <v>0.5</v>
      </c>
      <c r="J10" s="3">
        <v>6</v>
      </c>
      <c r="K10" s="1" t="s">
        <v>15</v>
      </c>
      <c r="L10" s="8">
        <v>2</v>
      </c>
      <c r="M10" s="10">
        <v>0.8</v>
      </c>
      <c r="N10" s="3">
        <f t="shared" ref="N10" si="5">M10*L10</f>
        <v>1.6</v>
      </c>
      <c r="O10" s="21">
        <v>143</v>
      </c>
      <c r="P10" s="16">
        <f t="shared" ref="P10" si="6">O10*L10</f>
        <v>286</v>
      </c>
      <c r="Q10" s="16">
        <f t="shared" ref="Q10" si="7">P10*40%</f>
        <v>114.4</v>
      </c>
      <c r="R10" s="16">
        <f t="shared" ref="R10" si="8">P10*50%</f>
        <v>143</v>
      </c>
      <c r="S10" s="16">
        <f t="shared" ref="S10" si="9">P10-Q10-R10</f>
        <v>28.599999999999994</v>
      </c>
      <c r="T10" s="3" t="s">
        <v>4</v>
      </c>
      <c r="U10" s="33" t="s">
        <v>131</v>
      </c>
    </row>
    <row r="11" spans="1:21" ht="49.5" customHeight="1">
      <c r="A11" s="59" t="s">
        <v>126</v>
      </c>
      <c r="B11" s="59"/>
      <c r="C11" s="59"/>
      <c r="D11" s="59"/>
      <c r="E11" s="59"/>
      <c r="F11" s="65"/>
      <c r="G11" s="47" t="s">
        <v>42</v>
      </c>
      <c r="H11" s="47"/>
      <c r="I11" s="47"/>
      <c r="J11" s="47"/>
      <c r="K11" s="47"/>
      <c r="L11" s="47"/>
      <c r="M11" s="47"/>
      <c r="N11" s="47"/>
      <c r="O11" s="47"/>
      <c r="P11" s="24">
        <f>SUM(P7:P10)</f>
        <v>3922.1499999999996</v>
      </c>
      <c r="Q11" s="25">
        <f>SUM(Q7:Q10)</f>
        <v>1568.8600000000001</v>
      </c>
      <c r="R11" s="25">
        <f>SUM(R7:R10)</f>
        <v>1961.0749999999998</v>
      </c>
      <c r="S11" s="25">
        <f>SUM(S7:S10)</f>
        <v>392.21500000000015</v>
      </c>
      <c r="T11" s="7"/>
      <c r="U11" s="7"/>
    </row>
    <row r="12" spans="1:21">
      <c r="L12" s="18"/>
      <c r="M12" s="19"/>
      <c r="N12" s="19"/>
      <c r="O12" s="19"/>
      <c r="P12" s="18"/>
      <c r="Q12" s="20"/>
      <c r="R12" s="20"/>
      <c r="S12" s="20"/>
    </row>
    <row r="13" spans="1:21" s="37" customFormat="1" ht="23">
      <c r="C13" s="42"/>
      <c r="D13" s="43" t="s">
        <v>78</v>
      </c>
      <c r="E13" s="42"/>
      <c r="F13" s="43" t="s">
        <v>79</v>
      </c>
      <c r="H13" s="42"/>
      <c r="I13" s="42"/>
      <c r="J13" s="42"/>
      <c r="K13" s="42"/>
      <c r="L13" s="42"/>
      <c r="M13" s="42"/>
      <c r="N13" s="42"/>
      <c r="O13" s="42"/>
      <c r="P13" s="42"/>
      <c r="Q13" s="40"/>
      <c r="R13" s="40"/>
      <c r="S13" s="40"/>
      <c r="U13" s="41"/>
    </row>
  </sheetData>
  <autoFilter ref="A6:U11"/>
  <mergeCells count="39">
    <mergeCell ref="G2:G3"/>
    <mergeCell ref="H2:H3"/>
    <mergeCell ref="A11:F11"/>
    <mergeCell ref="F2:F3"/>
    <mergeCell ref="A4:A5"/>
    <mergeCell ref="B4:B5"/>
    <mergeCell ref="C4:C5"/>
    <mergeCell ref="F4:F5"/>
    <mergeCell ref="A2:A3"/>
    <mergeCell ref="B2:B3"/>
    <mergeCell ref="C2:C3"/>
    <mergeCell ref="D2:D5"/>
    <mergeCell ref="E2:E5"/>
    <mergeCell ref="S4:S5"/>
    <mergeCell ref="T4:T5"/>
    <mergeCell ref="S2:S3"/>
    <mergeCell ref="T2:T3"/>
    <mergeCell ref="I2:I3"/>
    <mergeCell ref="J2:J3"/>
    <mergeCell ref="L2:L3"/>
    <mergeCell ref="M2:N2"/>
    <mergeCell ref="O2:O3"/>
    <mergeCell ref="K2:K3"/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6" fitToHeight="0" orientation="landscape" r:id="rId1"/>
  <headerFooter>
    <oddHeader>&amp;R&amp;12Изменение №19 к Приложению №1.2  к  Контракту № SP-BNPP-1-2018/309/1575-D от сентября 2017 / Amendment No.19 to Appendix No.1.2 to Contract No. SP-BNPP-1-2018/309/1575-D dated september 2017</oddHeader>
    <oddFooter>&amp;CСтраница / Page &amp;P из /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U12"/>
  <sheetViews>
    <sheetView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2" sqref="I12"/>
    </sheetView>
  </sheetViews>
  <sheetFormatPr defaultColWidth="9.1796875" defaultRowHeight="13"/>
  <cols>
    <col min="1" max="1" width="20.7265625" style="7" customWidth="1"/>
    <col min="2" max="2" width="22.453125" style="7" customWidth="1"/>
    <col min="3" max="3" width="10.1796875" style="7" customWidth="1"/>
    <col min="4" max="4" width="24.453125" style="7" customWidth="1"/>
    <col min="5" max="5" width="23.81640625" style="7" customWidth="1"/>
    <col min="6" max="6" width="26.54296875" style="7" customWidth="1"/>
    <col min="7" max="7" width="9.453125" style="7" customWidth="1"/>
    <col min="8" max="8" width="13" style="7" customWidth="1"/>
    <col min="9" max="9" width="16.453125" style="7" customWidth="1"/>
    <col min="10" max="10" width="10.81640625" style="7" customWidth="1"/>
    <col min="11" max="11" width="7.1796875" style="7" customWidth="1"/>
    <col min="12" max="12" width="12.54296875" style="7" customWidth="1"/>
    <col min="13" max="13" width="9" style="7" customWidth="1"/>
    <col min="14" max="14" width="10.453125" style="7" customWidth="1"/>
    <col min="15" max="15" width="13.453125" style="7" customWidth="1"/>
    <col min="16" max="16" width="17.453125" style="7" customWidth="1"/>
    <col min="17" max="17" width="17.1796875" style="7" customWidth="1"/>
    <col min="18" max="18" width="17" style="7" customWidth="1"/>
    <col min="19" max="19" width="15" style="7" customWidth="1"/>
    <col min="20" max="20" width="22.453125" style="7" customWidth="1"/>
    <col min="21" max="21" width="9.1796875" style="33"/>
    <col min="22" max="16384" width="9.1796875" style="7"/>
  </cols>
  <sheetData>
    <row r="1" spans="1:21" ht="22.5">
      <c r="A1" s="52" t="s">
        <v>127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s="27" customFormat="1">
      <c r="A2" s="56" t="s">
        <v>59</v>
      </c>
      <c r="B2" s="56" t="s">
        <v>27</v>
      </c>
      <c r="C2" s="56" t="s">
        <v>28</v>
      </c>
      <c r="D2" s="57" t="s">
        <v>62</v>
      </c>
      <c r="E2" s="57" t="s">
        <v>29</v>
      </c>
      <c r="F2" s="56" t="s">
        <v>30</v>
      </c>
      <c r="G2" s="56" t="s">
        <v>31</v>
      </c>
      <c r="H2" s="56" t="s">
        <v>77</v>
      </c>
      <c r="I2" s="57" t="s">
        <v>60</v>
      </c>
      <c r="J2" s="57" t="s">
        <v>32</v>
      </c>
      <c r="K2" s="56" t="s">
        <v>33</v>
      </c>
      <c r="L2" s="57" t="s">
        <v>34</v>
      </c>
      <c r="M2" s="56" t="s">
        <v>35</v>
      </c>
      <c r="N2" s="56"/>
      <c r="O2" s="56" t="s">
        <v>36</v>
      </c>
      <c r="P2" s="56" t="s">
        <v>37</v>
      </c>
      <c r="Q2" s="57" t="s">
        <v>38</v>
      </c>
      <c r="R2" s="56" t="s">
        <v>39</v>
      </c>
      <c r="S2" s="57" t="s">
        <v>40</v>
      </c>
      <c r="T2" s="57" t="s">
        <v>41</v>
      </c>
      <c r="U2" s="34"/>
    </row>
    <row r="3" spans="1:21" s="28" customFormat="1" ht="26">
      <c r="A3" s="56"/>
      <c r="B3" s="56"/>
      <c r="C3" s="56"/>
      <c r="D3" s="60"/>
      <c r="E3" s="60"/>
      <c r="F3" s="56"/>
      <c r="G3" s="56"/>
      <c r="H3" s="56"/>
      <c r="I3" s="54"/>
      <c r="J3" s="54"/>
      <c r="K3" s="56"/>
      <c r="L3" s="54"/>
      <c r="M3" s="26" t="s">
        <v>35</v>
      </c>
      <c r="N3" s="23" t="s">
        <v>42</v>
      </c>
      <c r="O3" s="56"/>
      <c r="P3" s="56"/>
      <c r="Q3" s="54"/>
      <c r="R3" s="56"/>
      <c r="S3" s="54"/>
      <c r="T3" s="54"/>
      <c r="U3" s="35"/>
    </row>
    <row r="4" spans="1:21" s="27" customFormat="1">
      <c r="A4" s="56" t="s">
        <v>58</v>
      </c>
      <c r="B4" s="56" t="s">
        <v>43</v>
      </c>
      <c r="C4" s="56" t="s">
        <v>44</v>
      </c>
      <c r="D4" s="60"/>
      <c r="E4" s="60"/>
      <c r="F4" s="56" t="s">
        <v>45</v>
      </c>
      <c r="G4" s="56" t="s">
        <v>46</v>
      </c>
      <c r="H4" s="56" t="s">
        <v>76</v>
      </c>
      <c r="I4" s="56" t="s">
        <v>61</v>
      </c>
      <c r="J4" s="56" t="s">
        <v>47</v>
      </c>
      <c r="K4" s="56" t="s">
        <v>48</v>
      </c>
      <c r="L4" s="57" t="s">
        <v>49</v>
      </c>
      <c r="M4" s="56" t="s">
        <v>50</v>
      </c>
      <c r="N4" s="56"/>
      <c r="O4" s="56" t="s">
        <v>51</v>
      </c>
      <c r="P4" s="56" t="s">
        <v>52</v>
      </c>
      <c r="Q4" s="57" t="s">
        <v>53</v>
      </c>
      <c r="R4" s="56" t="s">
        <v>54</v>
      </c>
      <c r="S4" s="57" t="s">
        <v>55</v>
      </c>
      <c r="T4" s="57" t="s">
        <v>0</v>
      </c>
      <c r="U4" s="51" t="s">
        <v>128</v>
      </c>
    </row>
    <row r="5" spans="1:21" s="27" customFormat="1">
      <c r="A5" s="56"/>
      <c r="B5" s="56"/>
      <c r="C5" s="56"/>
      <c r="D5" s="54"/>
      <c r="E5" s="54"/>
      <c r="F5" s="56"/>
      <c r="G5" s="56"/>
      <c r="H5" s="56"/>
      <c r="I5" s="56"/>
      <c r="J5" s="56"/>
      <c r="K5" s="56"/>
      <c r="L5" s="54"/>
      <c r="M5" s="26" t="s">
        <v>56</v>
      </c>
      <c r="N5" s="23" t="s">
        <v>57</v>
      </c>
      <c r="O5" s="56"/>
      <c r="P5" s="56"/>
      <c r="Q5" s="54"/>
      <c r="R5" s="56"/>
      <c r="S5" s="54"/>
      <c r="T5" s="54"/>
      <c r="U5" s="51"/>
    </row>
    <row r="6" spans="1:21">
      <c r="A6" s="8">
        <v>1</v>
      </c>
      <c r="B6" s="6">
        <v>2</v>
      </c>
      <c r="C6" s="8">
        <v>3</v>
      </c>
      <c r="D6" s="6" t="s">
        <v>16</v>
      </c>
      <c r="E6" s="8" t="s">
        <v>17</v>
      </c>
      <c r="F6" s="6">
        <v>5</v>
      </c>
      <c r="G6" s="6">
        <v>7</v>
      </c>
      <c r="H6" s="6">
        <v>8</v>
      </c>
      <c r="I6" s="6">
        <v>9</v>
      </c>
      <c r="J6" s="6">
        <v>9</v>
      </c>
      <c r="K6" s="6">
        <v>10</v>
      </c>
      <c r="L6" s="6">
        <v>11</v>
      </c>
      <c r="M6" s="6">
        <v>16</v>
      </c>
      <c r="N6" s="6">
        <v>17</v>
      </c>
      <c r="O6" s="6">
        <v>18</v>
      </c>
      <c r="P6" s="6">
        <v>19</v>
      </c>
      <c r="Q6" s="6">
        <v>20</v>
      </c>
      <c r="R6" s="6">
        <v>21</v>
      </c>
      <c r="S6" s="6">
        <v>22</v>
      </c>
      <c r="T6" s="6">
        <v>23</v>
      </c>
      <c r="U6" s="15">
        <v>50</v>
      </c>
    </row>
    <row r="7" spans="1:21" s="11" customFormat="1" ht="26">
      <c r="A7" s="29" t="s">
        <v>73</v>
      </c>
      <c r="B7" s="3" t="s">
        <v>6</v>
      </c>
      <c r="C7" s="30" t="s">
        <v>1</v>
      </c>
      <c r="D7" s="3" t="s">
        <v>63</v>
      </c>
      <c r="E7" s="3" t="s">
        <v>25</v>
      </c>
      <c r="F7" s="3" t="s">
        <v>7</v>
      </c>
      <c r="G7" s="3">
        <v>12</v>
      </c>
      <c r="H7" s="6" t="s">
        <v>3</v>
      </c>
      <c r="I7" s="3">
        <v>3</v>
      </c>
      <c r="J7" s="3">
        <v>24</v>
      </c>
      <c r="K7" s="1" t="s">
        <v>15</v>
      </c>
      <c r="L7" s="8">
        <v>5</v>
      </c>
      <c r="M7" s="10">
        <v>1.5</v>
      </c>
      <c r="N7" s="3">
        <f t="shared" ref="N7:N9" si="0">M7*L7</f>
        <v>7.5</v>
      </c>
      <c r="O7" s="21">
        <v>242.41</v>
      </c>
      <c r="P7" s="16">
        <f t="shared" ref="P7:P9" si="1">O7*L7</f>
        <v>1212.05</v>
      </c>
      <c r="Q7" s="16">
        <f t="shared" ref="Q7:Q9" si="2">P7*40%</f>
        <v>484.82</v>
      </c>
      <c r="R7" s="16">
        <f t="shared" ref="R7:R9" si="3">P7*50%</f>
        <v>606.02499999999998</v>
      </c>
      <c r="S7" s="16">
        <f t="shared" ref="S7:S9" si="4">P7-Q7-R7</f>
        <v>121.20500000000004</v>
      </c>
      <c r="T7" s="3" t="s">
        <v>4</v>
      </c>
      <c r="U7" s="11">
        <v>19</v>
      </c>
    </row>
    <row r="8" spans="1:21" s="11" customFormat="1" ht="26">
      <c r="A8" s="29" t="s">
        <v>74</v>
      </c>
      <c r="B8" s="3" t="s">
        <v>8</v>
      </c>
      <c r="C8" s="30" t="s">
        <v>1</v>
      </c>
      <c r="D8" s="3" t="s">
        <v>63</v>
      </c>
      <c r="E8" s="3" t="s">
        <v>25</v>
      </c>
      <c r="F8" s="3" t="s">
        <v>9</v>
      </c>
      <c r="G8" s="3">
        <v>12</v>
      </c>
      <c r="H8" s="6" t="s">
        <v>3</v>
      </c>
      <c r="I8" s="3">
        <v>3</v>
      </c>
      <c r="J8" s="3">
        <v>24</v>
      </c>
      <c r="K8" s="1" t="s">
        <v>15</v>
      </c>
      <c r="L8" s="8">
        <v>5</v>
      </c>
      <c r="M8" s="10">
        <v>1.5</v>
      </c>
      <c r="N8" s="3">
        <f t="shared" si="0"/>
        <v>7.5</v>
      </c>
      <c r="O8" s="21">
        <v>242.41</v>
      </c>
      <c r="P8" s="16">
        <f t="shared" si="1"/>
        <v>1212.05</v>
      </c>
      <c r="Q8" s="16">
        <f t="shared" si="2"/>
        <v>484.82</v>
      </c>
      <c r="R8" s="16">
        <f t="shared" si="3"/>
        <v>606.02499999999998</v>
      </c>
      <c r="S8" s="16">
        <f t="shared" si="4"/>
        <v>121.20500000000004</v>
      </c>
      <c r="T8" s="3" t="s">
        <v>4</v>
      </c>
      <c r="U8" s="11">
        <v>19</v>
      </c>
    </row>
    <row r="9" spans="1:21" s="11" customFormat="1" ht="26">
      <c r="A9" s="29" t="s">
        <v>75</v>
      </c>
      <c r="B9" s="3" t="s">
        <v>10</v>
      </c>
      <c r="C9" s="30" t="s">
        <v>1</v>
      </c>
      <c r="D9" s="3" t="s">
        <v>63</v>
      </c>
      <c r="E9" s="3" t="s">
        <v>25</v>
      </c>
      <c r="F9" s="3" t="s">
        <v>11</v>
      </c>
      <c r="G9" s="3">
        <v>12</v>
      </c>
      <c r="H9" s="6" t="s">
        <v>3</v>
      </c>
      <c r="I9" s="3">
        <v>3</v>
      </c>
      <c r="J9" s="3">
        <v>24</v>
      </c>
      <c r="K9" s="1" t="s">
        <v>15</v>
      </c>
      <c r="L9" s="8">
        <v>5</v>
      </c>
      <c r="M9" s="10">
        <v>1.5</v>
      </c>
      <c r="N9" s="3">
        <f t="shared" si="0"/>
        <v>7.5</v>
      </c>
      <c r="O9" s="21">
        <v>242.41</v>
      </c>
      <c r="P9" s="16">
        <f t="shared" si="1"/>
        <v>1212.05</v>
      </c>
      <c r="Q9" s="16">
        <f t="shared" si="2"/>
        <v>484.82</v>
      </c>
      <c r="R9" s="16">
        <f t="shared" si="3"/>
        <v>606.02499999999998</v>
      </c>
      <c r="S9" s="16">
        <f t="shared" si="4"/>
        <v>121.20500000000004</v>
      </c>
      <c r="T9" s="3" t="s">
        <v>4</v>
      </c>
      <c r="U9" s="11">
        <v>19</v>
      </c>
    </row>
    <row r="10" spans="1:21" ht="51.5" customHeight="1">
      <c r="A10" s="59" t="s">
        <v>126</v>
      </c>
      <c r="B10" s="59"/>
      <c r="C10" s="59"/>
      <c r="D10" s="59"/>
      <c r="E10" s="59"/>
      <c r="F10" s="65"/>
      <c r="G10" s="48" t="s">
        <v>42</v>
      </c>
      <c r="H10" s="48"/>
      <c r="I10" s="48"/>
      <c r="J10" s="48"/>
      <c r="K10" s="48"/>
      <c r="L10" s="48"/>
      <c r="M10" s="48"/>
      <c r="N10" s="48"/>
      <c r="O10" s="48"/>
      <c r="P10" s="25">
        <f>SUM(P7:P9)</f>
        <v>3636.1499999999996</v>
      </c>
      <c r="Q10" s="25">
        <f>SUM(Q7:Q9)</f>
        <v>1454.46</v>
      </c>
      <c r="R10" s="25">
        <f>SUM(R7:R9)</f>
        <v>1818.0749999999998</v>
      </c>
      <c r="S10" s="25">
        <f>SUM(S7:S9)</f>
        <v>363.61500000000012</v>
      </c>
      <c r="U10" s="7"/>
    </row>
    <row r="11" spans="1:21">
      <c r="L11" s="22"/>
      <c r="N11" s="19"/>
      <c r="P11" s="22"/>
      <c r="Q11" s="20"/>
      <c r="R11" s="20"/>
      <c r="S11" s="20"/>
    </row>
    <row r="12" spans="1:21" s="37" customFormat="1" ht="23">
      <c r="C12" s="42"/>
      <c r="D12" s="43" t="s">
        <v>78</v>
      </c>
      <c r="E12" s="42"/>
      <c r="F12" s="43" t="s">
        <v>79</v>
      </c>
      <c r="H12" s="42"/>
      <c r="I12" s="42"/>
      <c r="J12" s="42"/>
      <c r="K12" s="42"/>
      <c r="L12" s="42"/>
      <c r="M12" s="42"/>
      <c r="N12" s="42"/>
      <c r="O12" s="42"/>
      <c r="P12" s="42"/>
      <c r="Q12" s="40"/>
      <c r="R12" s="40"/>
      <c r="S12" s="40"/>
      <c r="U12" s="41"/>
    </row>
  </sheetData>
  <autoFilter ref="A6:U10"/>
  <mergeCells count="39">
    <mergeCell ref="G2:G3"/>
    <mergeCell ref="A10:F10"/>
    <mergeCell ref="F2:F3"/>
    <mergeCell ref="A4:A5"/>
    <mergeCell ref="B4:B5"/>
    <mergeCell ref="C4:C5"/>
    <mergeCell ref="F4:F5"/>
    <mergeCell ref="A2:A3"/>
    <mergeCell ref="B2:B3"/>
    <mergeCell ref="C2:C3"/>
    <mergeCell ref="D2:D5"/>
    <mergeCell ref="E2:E5"/>
    <mergeCell ref="H2:H3"/>
    <mergeCell ref="S4:S5"/>
    <mergeCell ref="T4:T5"/>
    <mergeCell ref="S2:S3"/>
    <mergeCell ref="T2:T3"/>
    <mergeCell ref="I2:I3"/>
    <mergeCell ref="J2:J3"/>
    <mergeCell ref="L2:L3"/>
    <mergeCell ref="M2:N2"/>
    <mergeCell ref="O2:O3"/>
    <mergeCell ref="K2:K3"/>
    <mergeCell ref="U4:U5"/>
    <mergeCell ref="A1:T1"/>
    <mergeCell ref="G4:G5"/>
    <mergeCell ref="H4:H5"/>
    <mergeCell ref="I4:I5"/>
    <mergeCell ref="J4:J5"/>
    <mergeCell ref="R4:R5"/>
    <mergeCell ref="L4:L5"/>
    <mergeCell ref="M4:N4"/>
    <mergeCell ref="O4:O5"/>
    <mergeCell ref="P4:P5"/>
    <mergeCell ref="Q4:Q5"/>
    <mergeCell ref="K4:K5"/>
    <mergeCell ref="P2:P3"/>
    <mergeCell ref="Q2:Q3"/>
    <mergeCell ref="R2:R3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44" fitToHeight="0" orientation="landscape" r:id="rId1"/>
  <headerFooter>
    <oddHeader>&amp;R&amp;12Изменение №19 к Приложению №1.3  к  Контракту № SP-BNPP-1-2018/309/1575-D от сентября 2017 / Amendment No.19 to Appendix No.1.3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2year (1.1)</vt:lpstr>
      <vt:lpstr>3year (1.2)</vt:lpstr>
      <vt:lpstr>4year (1.3)</vt:lpstr>
      <vt:lpstr>'2year (1.1)'!Заголовки_для_печати</vt:lpstr>
      <vt:lpstr>'3year (1.2)'!Заголовки_для_печати</vt:lpstr>
      <vt:lpstr>'4year (1.3)'!Заголовки_для_печати</vt:lpstr>
      <vt:lpstr>'2year (1.1)'!Область_печати</vt:lpstr>
      <vt:lpstr>'3year (1.2)'!Область_печати</vt:lpstr>
      <vt:lpstr>'4year (1.3)'!Область_печати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Ладошин Сергей Владимирович</cp:lastModifiedBy>
  <cp:lastPrinted>2018-04-17T09:47:20Z</cp:lastPrinted>
  <dcterms:created xsi:type="dcterms:W3CDTF">2016-04-25T15:33:50Z</dcterms:created>
  <dcterms:modified xsi:type="dcterms:W3CDTF">2018-04-17T09:47:30Z</dcterms:modified>
</cp:coreProperties>
</file>