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jam" sheetId="1" r:id="rId1"/>
  </sheets>
  <calcPr calcId="125725" refMode="R1C1"/>
</workbook>
</file>

<file path=xl/calcChain.xml><?xml version="1.0" encoding="utf-8"?>
<calcChain xmlns="http://schemas.openxmlformats.org/spreadsheetml/2006/main">
  <c r="AT1139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2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426"/>
  <c r="B426"/>
  <c r="C426"/>
  <c r="D426"/>
  <c r="E426"/>
  <c r="A404"/>
  <c r="B404"/>
  <c r="C404"/>
  <c r="D404"/>
  <c r="E404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51"/>
  <c r="B51"/>
  <c r="C51"/>
  <c r="D51"/>
  <c r="E51"/>
  <c r="A24"/>
  <c r="B24"/>
  <c r="C24"/>
  <c r="D24"/>
  <c r="E24"/>
  <c r="A601"/>
  <c r="B601"/>
  <c r="C601"/>
  <c r="D601"/>
  <c r="E601"/>
  <c r="A575"/>
  <c r="B575"/>
  <c r="C575"/>
  <c r="D575"/>
  <c r="E575"/>
  <c r="A576"/>
  <c r="B576"/>
  <c r="C576"/>
  <c r="D576"/>
  <c r="E576"/>
  <c r="A554"/>
  <c r="B554"/>
  <c r="C554"/>
  <c r="D554"/>
  <c r="E554"/>
  <c r="A1103"/>
  <c r="B1103"/>
  <c r="C1103"/>
  <c r="D1103"/>
  <c r="E1103"/>
  <c r="A738"/>
  <c r="B738"/>
  <c r="C738"/>
  <c r="D738"/>
  <c r="E738"/>
  <c r="A735"/>
  <c r="B735"/>
  <c r="C735"/>
  <c r="D735"/>
  <c r="E735"/>
  <c r="A736"/>
  <c r="B736"/>
  <c r="C736"/>
  <c r="D736"/>
  <c r="E736"/>
  <c r="A737"/>
  <c r="B737"/>
  <c r="C737"/>
  <c r="D737"/>
  <c r="E737"/>
  <c r="A884"/>
  <c r="B884"/>
  <c r="C884"/>
  <c r="D884"/>
  <c r="E884"/>
  <c r="A996"/>
  <c r="B996"/>
  <c r="C996"/>
  <c r="D996"/>
  <c r="E996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781"/>
  <c r="B781"/>
  <c r="C781"/>
  <c r="D781"/>
  <c r="E781"/>
  <c r="A782"/>
  <c r="B782"/>
  <c r="C782"/>
  <c r="D782"/>
  <c r="E782"/>
  <c r="A783"/>
  <c r="B783"/>
  <c r="C783"/>
  <c r="D783"/>
  <c r="E783"/>
  <c r="A655"/>
  <c r="B655"/>
  <c r="C655"/>
  <c r="D655"/>
  <c r="E655"/>
  <c r="A675"/>
  <c r="B675"/>
  <c r="C675"/>
  <c r="D675"/>
  <c r="E675"/>
  <c r="A631"/>
  <c r="B631"/>
  <c r="C631"/>
  <c r="D631"/>
  <c r="E631"/>
  <c r="A720"/>
  <c r="B720"/>
  <c r="C720"/>
  <c r="D720"/>
  <c r="E720"/>
  <c r="A728"/>
  <c r="B728"/>
  <c r="C728"/>
  <c r="D728"/>
  <c r="E728"/>
  <c r="A731"/>
  <c r="B731"/>
  <c r="C731"/>
  <c r="D731"/>
  <c r="E731"/>
  <c r="A740"/>
  <c r="B740"/>
  <c r="C740"/>
  <c r="D740"/>
  <c r="E740"/>
  <c r="A312"/>
  <c r="B312"/>
  <c r="C312"/>
  <c r="D312"/>
  <c r="E312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29"/>
  <c r="B729"/>
  <c r="C729"/>
  <c r="D729"/>
  <c r="E729"/>
  <c r="A730"/>
  <c r="B730"/>
  <c r="C730"/>
  <c r="D730"/>
  <c r="E730"/>
  <c r="A719"/>
  <c r="B719"/>
  <c r="C719"/>
  <c r="D719"/>
  <c r="E719"/>
  <c r="A672"/>
  <c r="B672"/>
  <c r="C672"/>
  <c r="D672"/>
  <c r="E672"/>
  <c r="A657"/>
  <c r="B657"/>
  <c r="C657"/>
  <c r="D657"/>
  <c r="E657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750"/>
  <c r="B750"/>
  <c r="C750"/>
  <c r="D750"/>
  <c r="E750"/>
  <c r="A579"/>
  <c r="B579"/>
  <c r="C579"/>
  <c r="D579"/>
  <c r="E579"/>
  <c r="A310"/>
  <c r="B310"/>
  <c r="C310"/>
  <c r="D310"/>
  <c r="E310"/>
  <c r="A311"/>
  <c r="B311"/>
  <c r="C311"/>
  <c r="D311"/>
  <c r="E311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588"/>
  <c r="B588"/>
  <c r="C588"/>
  <c r="D588"/>
  <c r="E588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517"/>
  <c r="B517"/>
  <c r="C517"/>
  <c r="D517"/>
  <c r="E517"/>
  <c r="A747"/>
  <c r="B747"/>
  <c r="C747"/>
  <c r="D747"/>
  <c r="E747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603"/>
  <c r="B603"/>
  <c r="C603"/>
  <c r="D603"/>
  <c r="E603"/>
  <c r="A610"/>
  <c r="B610"/>
  <c r="C610"/>
  <c r="D610"/>
  <c r="E610"/>
  <c r="A583"/>
  <c r="B583"/>
  <c r="C583"/>
  <c r="D583"/>
  <c r="E583"/>
  <c r="A525"/>
  <c r="B525"/>
  <c r="C525"/>
  <c r="D525"/>
  <c r="E525"/>
  <c r="A353"/>
  <c r="B353"/>
  <c r="C353"/>
  <c r="D353"/>
  <c r="E353"/>
  <c r="A294"/>
  <c r="B294"/>
  <c r="C294"/>
  <c r="D294"/>
  <c r="E294"/>
  <c r="A457"/>
  <c r="B457"/>
  <c r="C457"/>
  <c r="D457"/>
  <c r="E457"/>
  <c r="A778"/>
  <c r="B778"/>
  <c r="C778"/>
  <c r="D778"/>
  <c r="E778"/>
  <c r="A779"/>
  <c r="B779"/>
  <c r="C779"/>
  <c r="D779"/>
  <c r="E779"/>
  <c r="A882"/>
  <c r="B882"/>
  <c r="C882"/>
  <c r="D882"/>
  <c r="E882"/>
  <c r="A765"/>
  <c r="B765"/>
  <c r="C765"/>
  <c r="D765"/>
  <c r="E765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748"/>
  <c r="B748"/>
  <c r="C748"/>
  <c r="D748"/>
  <c r="E748"/>
  <c r="A749"/>
  <c r="B749"/>
  <c r="C749"/>
  <c r="D749"/>
  <c r="E749"/>
  <c r="A751"/>
  <c r="B751"/>
  <c r="C751"/>
  <c r="D751"/>
  <c r="E751"/>
  <c r="A727"/>
  <c r="B727"/>
  <c r="C727"/>
  <c r="D727"/>
  <c r="E727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680"/>
  <c r="B680"/>
  <c r="C680"/>
  <c r="D680"/>
  <c r="E680"/>
  <c r="A742"/>
  <c r="B742"/>
  <c r="C742"/>
  <c r="D742"/>
  <c r="E742"/>
  <c r="A756"/>
  <c r="B756"/>
  <c r="C756"/>
  <c r="D756"/>
  <c r="E756"/>
  <c r="A754"/>
  <c r="B754"/>
  <c r="C754"/>
  <c r="D754"/>
  <c r="E754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877"/>
  <c r="B877"/>
  <c r="C877"/>
  <c r="D877"/>
  <c r="E877"/>
  <c r="A773"/>
  <c r="B773"/>
  <c r="C773"/>
  <c r="D773"/>
  <c r="E773"/>
  <c r="A769"/>
  <c r="B769"/>
  <c r="C769"/>
  <c r="D769"/>
  <c r="E769"/>
  <c r="A770"/>
  <c r="B770"/>
  <c r="C770"/>
  <c r="D770"/>
  <c r="E770"/>
  <c r="A1001"/>
  <c r="B1001"/>
  <c r="C1001"/>
  <c r="D1001"/>
  <c r="E1001"/>
  <c r="A1000"/>
  <c r="B1000"/>
  <c r="C1000"/>
  <c r="D1000"/>
  <c r="E1000"/>
  <c r="A1002"/>
  <c r="B1002"/>
  <c r="C1002"/>
  <c r="D1002"/>
  <c r="E1002"/>
  <c r="A1102"/>
  <c r="B1102"/>
  <c r="C1102"/>
  <c r="D1102"/>
  <c r="E1102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946"/>
  <c r="B946"/>
  <c r="C946"/>
  <c r="D946"/>
  <c r="E946"/>
  <c r="A951"/>
  <c r="B951"/>
  <c r="C951"/>
  <c r="D951"/>
  <c r="E951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992"/>
  <c r="B992"/>
  <c r="C992"/>
  <c r="D992"/>
  <c r="E992"/>
  <c r="A988"/>
  <c r="B988"/>
  <c r="C988"/>
  <c r="D988"/>
  <c r="E988"/>
  <c r="A1003"/>
  <c r="B1003"/>
  <c r="C1003"/>
  <c r="D1003"/>
  <c r="E1003"/>
  <c r="A733"/>
  <c r="B733"/>
  <c r="C733"/>
  <c r="D733"/>
  <c r="E733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772"/>
  <c r="B772"/>
  <c r="C772"/>
  <c r="D772"/>
  <c r="E772"/>
  <c r="A923"/>
  <c r="B923"/>
  <c r="C923"/>
  <c r="D923"/>
  <c r="E923"/>
  <c r="A320"/>
  <c r="B320"/>
  <c r="C320"/>
  <c r="D320"/>
  <c r="E320"/>
  <c r="A318"/>
  <c r="B318"/>
  <c r="C318"/>
  <c r="D318"/>
  <c r="E318"/>
  <c r="A196"/>
  <c r="B196"/>
  <c r="C196"/>
  <c r="D196"/>
  <c r="E196"/>
  <c r="A760"/>
  <c r="B760"/>
  <c r="C760"/>
  <c r="D760"/>
  <c r="E760"/>
  <c r="A758"/>
  <c r="B758"/>
  <c r="C758"/>
  <c r="D758"/>
  <c r="E758"/>
  <c r="A753"/>
  <c r="B753"/>
  <c r="C753"/>
  <c r="D753"/>
  <c r="E753"/>
  <c r="A755"/>
  <c r="B755"/>
  <c r="C755"/>
  <c r="D755"/>
  <c r="E755"/>
  <c r="A745"/>
  <c r="B745"/>
  <c r="C745"/>
  <c r="D745"/>
  <c r="E745"/>
  <c r="A741"/>
  <c r="B741"/>
  <c r="C741"/>
  <c r="D741"/>
  <c r="E741"/>
  <c r="A732"/>
  <c r="B732"/>
  <c r="C732"/>
  <c r="D732"/>
  <c r="E732"/>
  <c r="A599"/>
  <c r="B599"/>
  <c r="C599"/>
  <c r="D599"/>
  <c r="E599"/>
  <c r="A616"/>
  <c r="B616"/>
  <c r="C616"/>
  <c r="D616"/>
  <c r="E616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744"/>
  <c r="B744"/>
  <c r="C744"/>
  <c r="D744"/>
  <c r="E744"/>
  <c r="A763"/>
  <c r="B763"/>
  <c r="C763"/>
  <c r="D763"/>
  <c r="E763"/>
  <c r="A759"/>
  <c r="B759"/>
  <c r="C759"/>
  <c r="D759"/>
  <c r="E759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976"/>
  <c r="B976"/>
  <c r="C976"/>
  <c r="D976"/>
  <c r="E976"/>
  <c r="A774"/>
  <c r="B774"/>
  <c r="C774"/>
  <c r="D774"/>
  <c r="E774"/>
  <c r="A743"/>
  <c r="B743"/>
  <c r="C743"/>
  <c r="D743"/>
  <c r="E743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03"/>
  <c r="B303"/>
  <c r="C303"/>
  <c r="D303"/>
  <c r="E303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302"/>
  <c r="B302"/>
  <c r="C302"/>
  <c r="D302"/>
  <c r="E302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207"/>
  <c r="B207"/>
  <c r="C207"/>
  <c r="D207"/>
  <c r="E207"/>
  <c r="A206"/>
  <c r="B206"/>
  <c r="C206"/>
  <c r="D206"/>
  <c r="E206"/>
  <c r="A205"/>
  <c r="B205"/>
  <c r="C205"/>
  <c r="D205"/>
  <c r="E205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718"/>
  <c r="B718"/>
  <c r="C718"/>
  <c r="D718"/>
  <c r="E718"/>
  <c r="A873"/>
  <c r="B873"/>
  <c r="C873"/>
  <c r="D873"/>
  <c r="E873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365"/>
  <c r="B365"/>
  <c r="C365"/>
  <c r="D365"/>
  <c r="E365"/>
  <c r="A338"/>
  <c r="B338"/>
  <c r="C338"/>
  <c r="D338"/>
  <c r="E338"/>
  <c r="A336"/>
  <c r="B336"/>
  <c r="C336"/>
  <c r="D336"/>
  <c r="E336"/>
  <c r="A993"/>
  <c r="B993"/>
  <c r="C993"/>
  <c r="D993"/>
  <c r="E993"/>
  <c r="A987"/>
  <c r="B987"/>
  <c r="C987"/>
  <c r="D987"/>
  <c r="E987"/>
  <c r="A990"/>
  <c r="B990"/>
  <c r="C990"/>
  <c r="D990"/>
  <c r="E990"/>
  <c r="A991"/>
  <c r="B991"/>
  <c r="C991"/>
  <c r="D991"/>
  <c r="E99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49"/>
  <c r="B649"/>
  <c r="C649"/>
  <c r="D649"/>
  <c r="E649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606"/>
  <c r="B606"/>
  <c r="C606"/>
  <c r="D606"/>
  <c r="E606"/>
  <c r="A577"/>
  <c r="B577"/>
  <c r="C577"/>
  <c r="D577"/>
  <c r="E577"/>
  <c r="A885"/>
  <c r="B885"/>
  <c r="C885"/>
  <c r="D885"/>
  <c r="E885"/>
  <c r="A977"/>
  <c r="B977"/>
  <c r="C977"/>
  <c r="D977"/>
  <c r="E977"/>
  <c r="A982"/>
  <c r="B982"/>
  <c r="C982"/>
  <c r="D982"/>
  <c r="E982"/>
  <c r="A985"/>
  <c r="B985"/>
  <c r="C985"/>
  <c r="D985"/>
  <c r="E985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445"/>
  <c r="B445"/>
  <c r="C445"/>
  <c r="D445"/>
  <c r="E445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486"/>
  <c r="B486"/>
  <c r="C486"/>
  <c r="D486"/>
  <c r="E486"/>
  <c r="A1057"/>
  <c r="B1057"/>
  <c r="C1057"/>
  <c r="D1057"/>
  <c r="E1057"/>
  <c r="A1043"/>
  <c r="B1043"/>
  <c r="C1043"/>
  <c r="D1043"/>
  <c r="E1043"/>
  <c r="A1055"/>
  <c r="B1055"/>
  <c r="C1055"/>
  <c r="D1055"/>
  <c r="E1055"/>
  <c r="A1067"/>
  <c r="B1067"/>
  <c r="C1067"/>
  <c r="D1067"/>
  <c r="E1067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696"/>
  <c r="B696"/>
  <c r="C696"/>
  <c r="D696"/>
  <c r="E696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560"/>
  <c r="B560"/>
  <c r="C560"/>
  <c r="D560"/>
  <c r="E560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939"/>
  <c r="B939"/>
  <c r="C939"/>
  <c r="D939"/>
  <c r="E939"/>
  <c r="A940"/>
  <c r="B940"/>
  <c r="C940"/>
  <c r="D940"/>
  <c r="E940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30"/>
  <c r="B130"/>
  <c r="C130"/>
  <c r="D130"/>
  <c r="E130"/>
  <c r="A382"/>
  <c r="B382"/>
  <c r="C382"/>
  <c r="D382"/>
  <c r="E382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41"/>
  <c r="B841"/>
  <c r="C841"/>
  <c r="D841"/>
  <c r="E841"/>
  <c r="A842"/>
  <c r="B842"/>
  <c r="C842"/>
  <c r="D842"/>
  <c r="E842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30"/>
  <c r="B830"/>
  <c r="C830"/>
  <c r="D830"/>
  <c r="E830"/>
  <c r="A831"/>
  <c r="B831"/>
  <c r="C831"/>
  <c r="D831"/>
  <c r="E831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09"/>
  <c r="B809"/>
  <c r="C809"/>
  <c r="D809"/>
  <c r="E809"/>
  <c r="A810"/>
  <c r="B810"/>
  <c r="C810"/>
  <c r="D810"/>
  <c r="E810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26"/>
  <c r="B826"/>
  <c r="C826"/>
  <c r="D826"/>
  <c r="E826"/>
  <c r="A823"/>
  <c r="B823"/>
  <c r="C823"/>
  <c r="D823"/>
  <c r="E823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394"/>
  <c r="B394"/>
  <c r="C394"/>
  <c r="D394"/>
  <c r="E394"/>
  <c r="A600"/>
  <c r="B600"/>
  <c r="C600"/>
  <c r="D600"/>
  <c r="E600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681"/>
  <c r="B681"/>
  <c r="C681"/>
  <c r="D681"/>
  <c r="E681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541"/>
  <c r="B541"/>
  <c r="C541"/>
  <c r="D541"/>
  <c r="E541"/>
  <c r="A572"/>
  <c r="B572"/>
  <c r="C572"/>
  <c r="D572"/>
  <c r="E572"/>
  <c r="A573"/>
  <c r="B573"/>
  <c r="C573"/>
  <c r="D573"/>
  <c r="E573"/>
  <c r="A574"/>
  <c r="B574"/>
  <c r="C574"/>
  <c r="D574"/>
  <c r="E574"/>
  <c r="A395"/>
  <c r="B395"/>
  <c r="C395"/>
  <c r="D395"/>
  <c r="E395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703"/>
  <c r="B703"/>
  <c r="C703"/>
  <c r="D703"/>
  <c r="E703"/>
  <c r="A67"/>
  <c r="B67"/>
  <c r="C67"/>
  <c r="D67"/>
  <c r="E67"/>
  <c r="A132"/>
  <c r="B132"/>
  <c r="C132"/>
  <c r="D132"/>
  <c r="E132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786"/>
  <c r="B786"/>
  <c r="C786"/>
  <c r="D786"/>
  <c r="E786"/>
  <c r="A396"/>
  <c r="B396"/>
  <c r="C396"/>
  <c r="D396"/>
  <c r="E396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462"/>
  <c r="B462"/>
  <c r="C462"/>
  <c r="D462"/>
  <c r="E462"/>
  <c r="A115"/>
  <c r="B115"/>
  <c r="C115"/>
  <c r="D115"/>
  <c r="E115"/>
  <c r="A959"/>
  <c r="B959"/>
  <c r="C959"/>
  <c r="D959"/>
  <c r="E959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331"/>
  <c r="B331"/>
  <c r="C331"/>
  <c r="D331"/>
  <c r="E331"/>
  <c r="A587"/>
  <c r="B587"/>
  <c r="C587"/>
  <c r="D587"/>
  <c r="E587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57"/>
  <c r="B57"/>
  <c r="C57"/>
  <c r="D57"/>
  <c r="E57"/>
  <c r="A64"/>
  <c r="B64"/>
  <c r="C64"/>
  <c r="D64"/>
  <c r="E64"/>
  <c r="A239"/>
  <c r="B239"/>
  <c r="C239"/>
  <c r="D239"/>
  <c r="E23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581"/>
  <c r="B581"/>
  <c r="C581"/>
  <c r="D581"/>
  <c r="E581"/>
  <c r="A162"/>
  <c r="B162"/>
  <c r="C162"/>
  <c r="D162"/>
  <c r="E162"/>
  <c r="A141"/>
  <c r="B141"/>
  <c r="C141"/>
  <c r="D141"/>
  <c r="E141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47"/>
  <c r="B147"/>
  <c r="C147"/>
  <c r="D147"/>
  <c r="E147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95"/>
  <c r="B95"/>
  <c r="C95"/>
  <c r="D95"/>
  <c r="E95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18"/>
  <c r="B118"/>
  <c r="C118"/>
  <c r="D118"/>
  <c r="E118"/>
  <c r="A172"/>
  <c r="B172"/>
  <c r="C172"/>
  <c r="D172"/>
  <c r="E172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38"/>
  <c r="B238"/>
  <c r="C238"/>
  <c r="D238"/>
  <c r="E238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270"/>
  <c r="B270"/>
  <c r="C270"/>
  <c r="D270"/>
  <c r="E270"/>
  <c r="A578"/>
  <c r="B578"/>
  <c r="C578"/>
  <c r="D578"/>
  <c r="E578"/>
  <c r="A561"/>
  <c r="B561"/>
  <c r="C561"/>
  <c r="D561"/>
  <c r="E561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549"/>
  <c r="B549"/>
  <c r="C549"/>
  <c r="D549"/>
  <c r="E549"/>
  <c r="A415"/>
  <c r="B415"/>
  <c r="C415"/>
  <c r="D415"/>
  <c r="E415"/>
  <c r="A400"/>
  <c r="B400"/>
  <c r="C400"/>
  <c r="D400"/>
  <c r="E400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72"/>
  <c r="B472"/>
  <c r="C472"/>
  <c r="D472"/>
  <c r="E472"/>
  <c r="A439"/>
  <c r="B439"/>
  <c r="C439"/>
  <c r="D439"/>
  <c r="E439"/>
  <c r="A440"/>
  <c r="B440"/>
  <c r="C440"/>
  <c r="D440"/>
  <c r="E440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390"/>
  <c r="B390"/>
  <c r="C390"/>
  <c r="D390"/>
  <c r="E390"/>
  <c r="A674"/>
  <c r="B674"/>
  <c r="C674"/>
  <c r="D674"/>
  <c r="E674"/>
  <c r="A694"/>
  <c r="B694"/>
  <c r="C694"/>
  <c r="D694"/>
  <c r="E694"/>
  <c r="A704"/>
  <c r="B704"/>
  <c r="C704"/>
  <c r="D704"/>
  <c r="E704"/>
  <c r="A966"/>
  <c r="B966"/>
  <c r="C966"/>
  <c r="D966"/>
  <c r="E966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438"/>
  <c r="B438"/>
  <c r="C438"/>
  <c r="D438"/>
  <c r="E438"/>
  <c r="A899"/>
  <c r="B899"/>
  <c r="C899"/>
  <c r="D899"/>
  <c r="E899"/>
  <c r="A925"/>
  <c r="B925"/>
  <c r="C925"/>
  <c r="D925"/>
  <c r="E925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73"/>
  <c r="B673"/>
  <c r="C673"/>
  <c r="D673"/>
  <c r="E673"/>
  <c r="A893"/>
  <c r="B893"/>
  <c r="C893"/>
  <c r="D893"/>
  <c r="E893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02"/>
  <c r="B902"/>
  <c r="C902"/>
  <c r="D902"/>
  <c r="E902"/>
  <c r="A897"/>
  <c r="B897"/>
  <c r="C897"/>
  <c r="D897"/>
  <c r="E897"/>
  <c r="A898"/>
  <c r="B898"/>
  <c r="C898"/>
  <c r="D898"/>
  <c r="E898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1059"/>
  <c r="B1059"/>
  <c r="C1059"/>
  <c r="D1059"/>
  <c r="E1059"/>
  <c r="A968"/>
  <c r="B968"/>
  <c r="C968"/>
  <c r="D968"/>
  <c r="E968"/>
  <c r="A1062"/>
  <c r="B1062"/>
  <c r="C1062"/>
  <c r="D1062"/>
  <c r="E1062"/>
  <c r="A1066"/>
  <c r="B1066"/>
  <c r="C1066"/>
  <c r="D1066"/>
  <c r="E1066"/>
  <c r="A734"/>
  <c r="B734"/>
  <c r="C734"/>
  <c r="D734"/>
  <c r="E734"/>
  <c r="A626"/>
  <c r="B626"/>
  <c r="C626"/>
  <c r="D626"/>
  <c r="E626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954"/>
  <c r="B954"/>
  <c r="C954"/>
  <c r="D954"/>
  <c r="E954"/>
  <c r="A220"/>
  <c r="B220"/>
  <c r="C220"/>
  <c r="D220"/>
  <c r="E220"/>
  <c r="A225"/>
  <c r="B225"/>
  <c r="C225"/>
  <c r="D225"/>
  <c r="E225"/>
  <c r="A213"/>
  <c r="B213"/>
  <c r="C213"/>
  <c r="D213"/>
  <c r="E213"/>
  <c r="A298"/>
  <c r="B298"/>
  <c r="C298"/>
  <c r="D298"/>
  <c r="E298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531"/>
  <c r="B531"/>
  <c r="C531"/>
  <c r="D531"/>
  <c r="E531"/>
  <c r="A68"/>
  <c r="B68"/>
  <c r="C68"/>
  <c r="D68"/>
  <c r="E68"/>
  <c r="A94"/>
  <c r="B94"/>
  <c r="C94"/>
  <c r="D94"/>
  <c r="E94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224"/>
  <c r="B224"/>
  <c r="C224"/>
  <c r="D224"/>
  <c r="E224"/>
  <c r="A144"/>
  <c r="B144"/>
  <c r="C144"/>
  <c r="D144"/>
  <c r="E144"/>
  <c r="A134"/>
  <c r="B134"/>
  <c r="C134"/>
  <c r="D134"/>
  <c r="E134"/>
  <c r="A102"/>
  <c r="B102"/>
  <c r="C102"/>
  <c r="D102"/>
  <c r="E102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81"/>
  <c r="B81"/>
  <c r="C81"/>
  <c r="D81"/>
  <c r="E81"/>
  <c r="A563"/>
  <c r="B563"/>
  <c r="C563"/>
  <c r="D563"/>
  <c r="E563"/>
  <c r="A564"/>
  <c r="B564"/>
  <c r="C564"/>
  <c r="D564"/>
  <c r="E564"/>
  <c r="A240"/>
  <c r="B240"/>
  <c r="C240"/>
  <c r="D240"/>
  <c r="E240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489"/>
  <c r="B489"/>
  <c r="C489"/>
  <c r="D489"/>
  <c r="E489"/>
  <c r="A481"/>
  <c r="B481"/>
  <c r="C481"/>
  <c r="D481"/>
  <c r="E481"/>
  <c r="A483"/>
  <c r="B483"/>
  <c r="C483"/>
  <c r="D483"/>
  <c r="E483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562"/>
  <c r="B562"/>
  <c r="C562"/>
  <c r="D562"/>
  <c r="E562"/>
  <c r="A442"/>
  <c r="B442"/>
  <c r="C442"/>
  <c r="D442"/>
  <c r="E442"/>
  <c r="A433"/>
  <c r="B433"/>
  <c r="C433"/>
  <c r="D433"/>
  <c r="E433"/>
  <c r="A417"/>
  <c r="B417"/>
  <c r="C417"/>
  <c r="D417"/>
  <c r="E417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492"/>
  <c r="B492"/>
  <c r="C492"/>
  <c r="D492"/>
  <c r="E492"/>
  <c r="A958"/>
  <c r="B958"/>
  <c r="C958"/>
  <c r="D958"/>
  <c r="E958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691"/>
  <c r="B691"/>
  <c r="C691"/>
  <c r="D691"/>
  <c r="E691"/>
  <c r="A692"/>
  <c r="B692"/>
  <c r="C692"/>
  <c r="D692"/>
  <c r="E692"/>
  <c r="A698"/>
  <c r="B698"/>
  <c r="C698"/>
  <c r="D698"/>
  <c r="E698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962"/>
  <c r="B962"/>
  <c r="C962"/>
  <c r="D962"/>
  <c r="E962"/>
  <c r="A961"/>
  <c r="B961"/>
  <c r="C961"/>
  <c r="D961"/>
  <c r="E961"/>
  <c r="A911"/>
  <c r="B911"/>
  <c r="C911"/>
  <c r="D911"/>
  <c r="E911"/>
  <c r="A787"/>
  <c r="B787"/>
  <c r="C787"/>
  <c r="D787"/>
  <c r="E787"/>
  <c r="A789"/>
  <c r="B789"/>
  <c r="C789"/>
  <c r="D789"/>
  <c r="E789"/>
  <c r="A800"/>
  <c r="B800"/>
  <c r="C800"/>
  <c r="D800"/>
  <c r="E800"/>
  <c r="A798"/>
  <c r="B798"/>
  <c r="C798"/>
  <c r="D798"/>
  <c r="E798"/>
  <c r="A803"/>
  <c r="B803"/>
  <c r="C803"/>
  <c r="D803"/>
  <c r="E803"/>
  <c r="A685"/>
  <c r="B685"/>
  <c r="C685"/>
  <c r="D685"/>
  <c r="E685"/>
  <c r="A687"/>
  <c r="B687"/>
  <c r="C687"/>
  <c r="D687"/>
  <c r="E687"/>
  <c r="A689"/>
  <c r="B689"/>
  <c r="C689"/>
  <c r="D689"/>
  <c r="E689"/>
  <c r="A678"/>
  <c r="B678"/>
  <c r="C678"/>
  <c r="D678"/>
  <c r="E678"/>
  <c r="A910"/>
  <c r="B910"/>
  <c r="C910"/>
  <c r="D910"/>
  <c r="E910"/>
  <c r="A906"/>
  <c r="B906"/>
  <c r="C906"/>
  <c r="D906"/>
  <c r="E906"/>
  <c r="A915"/>
  <c r="B915"/>
  <c r="C915"/>
  <c r="D915"/>
  <c r="E915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926"/>
  <c r="B926"/>
  <c r="C926"/>
  <c r="D926"/>
  <c r="E926"/>
  <c r="A1064"/>
  <c r="B1064"/>
  <c r="C1064"/>
  <c r="D1064"/>
  <c r="E1064"/>
  <c r="A1065"/>
  <c r="B1065"/>
  <c r="C1065"/>
  <c r="D1065"/>
  <c r="E1065"/>
  <c r="A1060"/>
  <c r="B1060"/>
  <c r="C1060"/>
  <c r="D1060"/>
  <c r="E1060"/>
  <c r="A1061"/>
  <c r="B1061"/>
  <c r="C1061"/>
  <c r="D1061"/>
  <c r="E1061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909"/>
  <c r="B909"/>
  <c r="C909"/>
  <c r="D909"/>
  <c r="E909"/>
  <c r="A1130"/>
  <c r="B1130"/>
  <c r="C1130"/>
  <c r="D1130"/>
  <c r="E1130"/>
  <c r="A1131"/>
  <c r="B1131"/>
  <c r="C1131"/>
  <c r="D1131"/>
  <c r="E1131"/>
  <c r="A1132"/>
  <c r="B1132"/>
  <c r="C1132"/>
  <c r="D1132"/>
  <c r="E1132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1063"/>
  <c r="B1063"/>
  <c r="C1063"/>
  <c r="D1063"/>
  <c r="E1063"/>
  <c r="A1120"/>
  <c r="B1120"/>
  <c r="C1120"/>
  <c r="D1120"/>
  <c r="E1120"/>
  <c r="A1121"/>
  <c r="B1121"/>
  <c r="C1121"/>
  <c r="D1121"/>
  <c r="E1121"/>
  <c r="A1122"/>
  <c r="B1122"/>
  <c r="C1122"/>
  <c r="D1122"/>
  <c r="E1122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10"/>
  <c r="B1110"/>
  <c r="C1110"/>
  <c r="D1110"/>
  <c r="E1110"/>
  <c r="A1111"/>
  <c r="B1111"/>
  <c r="C1111"/>
  <c r="D1111"/>
  <c r="E1111"/>
  <c r="A1112"/>
  <c r="B1112"/>
  <c r="C1112"/>
  <c r="D1112"/>
  <c r="E111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1"/>
  <c r="B1101"/>
  <c r="C1101"/>
  <c r="D1101"/>
  <c r="E1101"/>
  <c r="A1105"/>
  <c r="B1105"/>
  <c r="C1105"/>
  <c r="D1105"/>
  <c r="E1105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994"/>
  <c r="B994"/>
  <c r="C994"/>
  <c r="D994"/>
  <c r="E994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15"/>
  <c r="B615"/>
  <c r="C615"/>
  <c r="D615"/>
  <c r="E615"/>
  <c r="A495"/>
  <c r="B495"/>
  <c r="C495"/>
  <c r="D495"/>
  <c r="E495"/>
  <c r="A467"/>
  <c r="B467"/>
  <c r="C467"/>
  <c r="D467"/>
  <c r="E467"/>
  <c r="A464"/>
  <c r="B464"/>
  <c r="C464"/>
  <c r="D464"/>
  <c r="E464"/>
  <c r="A290"/>
  <c r="B290"/>
  <c r="C290"/>
  <c r="D290"/>
  <c r="E290"/>
  <c r="A967"/>
  <c r="B967"/>
  <c r="C967"/>
  <c r="D967"/>
  <c r="E967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166"/>
  <c r="B166"/>
  <c r="C166"/>
  <c r="D166"/>
  <c r="E166"/>
  <c r="A164"/>
  <c r="B164"/>
  <c r="C164"/>
  <c r="D164"/>
  <c r="E164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129"/>
  <c r="B129"/>
  <c r="C129"/>
  <c r="D129"/>
  <c r="E129"/>
  <c r="A65"/>
  <c r="B65"/>
  <c r="C65"/>
  <c r="D65"/>
  <c r="E65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272"/>
  <c r="B272"/>
  <c r="C272"/>
  <c r="D272"/>
  <c r="E272"/>
  <c r="A280"/>
  <c r="B280"/>
  <c r="C280"/>
  <c r="D280"/>
  <c r="E280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546"/>
  <c r="B546"/>
  <c r="C546"/>
  <c r="D546"/>
  <c r="E546"/>
  <c r="A552"/>
  <c r="B552"/>
  <c r="C552"/>
  <c r="D552"/>
  <c r="E552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466"/>
  <c r="B466"/>
  <c r="C466"/>
  <c r="D466"/>
  <c r="E466"/>
  <c r="A488"/>
  <c r="B488"/>
  <c r="C488"/>
  <c r="D488"/>
  <c r="E488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65"/>
  <c r="B965"/>
  <c r="C965"/>
  <c r="D965"/>
  <c r="E965"/>
  <c r="A413"/>
  <c r="B413"/>
  <c r="C413"/>
  <c r="D413"/>
  <c r="E413"/>
  <c r="A399"/>
  <c r="B399"/>
  <c r="C399"/>
  <c r="D399"/>
  <c r="E399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928"/>
  <c r="B928"/>
  <c r="C928"/>
  <c r="D928"/>
  <c r="E928"/>
  <c r="A929"/>
  <c r="B929"/>
  <c r="C929"/>
  <c r="D929"/>
  <c r="E929"/>
  <c r="A931"/>
  <c r="B931"/>
  <c r="C931"/>
  <c r="D931"/>
  <c r="E931"/>
  <c r="A822"/>
  <c r="B822"/>
  <c r="C822"/>
  <c r="D822"/>
  <c r="E822"/>
  <c r="A799"/>
  <c r="B799"/>
  <c r="C799"/>
  <c r="D799"/>
  <c r="E799"/>
  <c r="A801"/>
  <c r="B801"/>
  <c r="C801"/>
  <c r="D801"/>
  <c r="E80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904"/>
  <c r="B904"/>
  <c r="C904"/>
  <c r="D904"/>
  <c r="E904"/>
  <c r="A917"/>
  <c r="B917"/>
  <c r="C917"/>
  <c r="D917"/>
  <c r="E917"/>
  <c r="A921"/>
  <c r="B921"/>
  <c r="C921"/>
  <c r="D921"/>
  <c r="E921"/>
  <c r="A974"/>
  <c r="B974"/>
  <c r="C974"/>
  <c r="D974"/>
  <c r="E974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123"/>
  <c r="B123"/>
  <c r="C123"/>
  <c r="D123"/>
  <c r="E123"/>
  <c r="A161"/>
  <c r="B161"/>
  <c r="C161"/>
  <c r="D161"/>
  <c r="E161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895"/>
  <c r="B895"/>
  <c r="C895"/>
  <c r="D895"/>
  <c r="E895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4"/>
  <c r="B1104"/>
  <c r="C1104"/>
  <c r="D1104"/>
  <c r="E1104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<sst xmlns="http://schemas.openxmlformats.org/spreadsheetml/2006/main" count="46" uniqueCount="46">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</sst>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39"/>
  <sheetViews>
    <sheetView rightToLeft="1" tabSelected="1" topLeftCell="AR1114" workbookViewId="0">
      <selection activeCell="AT1139" sqref="AT1139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15308284</v>
      </c>
      <c r="G2" s="1">
        <v>2163198</v>
      </c>
      <c r="H2" s="1">
        <v>0</v>
      </c>
      <c r="I2" s="1">
        <v>15358568</v>
      </c>
      <c r="J2" s="1">
        <v>0</v>
      </c>
      <c r="K2" s="1">
        <v>4620000</v>
      </c>
      <c r="L2" s="1">
        <v>0</v>
      </c>
      <c r="M2" s="1">
        <v>400000</v>
      </c>
      <c r="N2" s="1">
        <v>2917469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18807771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2083906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6835212</v>
      </c>
      <c r="AM2" s="1">
        <v>0</v>
      </c>
      <c r="AN2" s="1">
        <v>73086946</v>
      </c>
      <c r="AO2" s="1">
        <v>14098061</v>
      </c>
      <c r="AP2" s="1">
        <v>58988885</v>
      </c>
      <c r="AQ2" s="1">
        <v>13918882</v>
      </c>
      <c r="AR2" s="1">
        <v>2087832</v>
      </c>
      <c r="AS2" s="1">
        <v>0</v>
      </c>
      <c r="AT2" s="1">
        <f>AS2+AR2+AQ2+AN2</f>
        <v>89093660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6122174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3713174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3013994</v>
      </c>
      <c r="AK3" s="1">
        <v>0</v>
      </c>
      <c r="AL3" s="1">
        <v>0</v>
      </c>
      <c r="AM3" s="1">
        <v>0</v>
      </c>
      <c r="AN3" s="1">
        <v>47718556</v>
      </c>
      <c r="AO3" s="1">
        <v>9134547</v>
      </c>
      <c r="AP3" s="1">
        <v>38584009</v>
      </c>
      <c r="AQ3" s="1">
        <v>9543711</v>
      </c>
      <c r="AR3" s="1">
        <v>1431557</v>
      </c>
      <c r="AS3" s="1">
        <v>300000</v>
      </c>
      <c r="AT3" s="1">
        <f t="shared" ref="AT3:AT66" si="2">AS3+AR3+AQ3+AN3</f>
        <v>58993824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7761971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2258028</v>
      </c>
      <c r="AK4" s="1">
        <v>0</v>
      </c>
      <c r="AL4" s="1">
        <v>0</v>
      </c>
      <c r="AM4" s="1">
        <v>0</v>
      </c>
      <c r="AN4" s="1">
        <v>40629549</v>
      </c>
      <c r="AO4" s="1">
        <v>7234567</v>
      </c>
      <c r="AP4" s="1">
        <v>33394982</v>
      </c>
      <c r="AQ4" s="1">
        <v>7903656</v>
      </c>
      <c r="AR4" s="1">
        <v>1185548</v>
      </c>
      <c r="AS4" s="1">
        <v>795000</v>
      </c>
      <c r="AT4" s="1">
        <f t="shared" si="2"/>
        <v>50513753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1430197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2928555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2615217</v>
      </c>
      <c r="AK5" s="1">
        <v>0</v>
      </c>
      <c r="AL5" s="1">
        <v>0</v>
      </c>
      <c r="AM5" s="1">
        <v>0</v>
      </c>
      <c r="AN5" s="1">
        <v>39650692</v>
      </c>
      <c r="AO5" s="1">
        <v>7237858</v>
      </c>
      <c r="AP5" s="1">
        <v>32412834</v>
      </c>
      <c r="AQ5" s="1">
        <v>7485631</v>
      </c>
      <c r="AR5" s="1">
        <v>1122845</v>
      </c>
      <c r="AS5" s="1">
        <v>795000</v>
      </c>
      <c r="AT5" s="1">
        <f t="shared" si="2"/>
        <v>49054168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1097119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2808623</v>
      </c>
      <c r="AK6" s="1">
        <v>0</v>
      </c>
      <c r="AL6" s="1">
        <v>0</v>
      </c>
      <c r="AM6" s="1">
        <v>0</v>
      </c>
      <c r="AN6" s="1">
        <v>42985475</v>
      </c>
      <c r="AO6" s="1">
        <v>8676527</v>
      </c>
      <c r="AP6" s="1">
        <v>34308948</v>
      </c>
      <c r="AQ6" s="1">
        <v>7930334</v>
      </c>
      <c r="AR6" s="1">
        <v>1189550</v>
      </c>
      <c r="AS6" s="1">
        <v>1325000</v>
      </c>
      <c r="AT6" s="1">
        <f t="shared" si="2"/>
        <v>53430359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7868334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2238104</v>
      </c>
      <c r="AK7" s="1">
        <v>0</v>
      </c>
      <c r="AL7" s="1">
        <v>0</v>
      </c>
      <c r="AM7" s="1">
        <v>0</v>
      </c>
      <c r="AN7" s="1">
        <v>41579825</v>
      </c>
      <c r="AO7" s="1">
        <v>6844921</v>
      </c>
      <c r="AP7" s="1">
        <v>34734904</v>
      </c>
      <c r="AQ7" s="1">
        <v>7871457</v>
      </c>
      <c r="AR7" s="1">
        <v>1180719</v>
      </c>
      <c r="AS7" s="1">
        <v>530000</v>
      </c>
      <c r="AT7" s="1">
        <f t="shared" si="2"/>
        <v>51162001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0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42653466</v>
      </c>
      <c r="AO8" s="1">
        <v>6477083</v>
      </c>
      <c r="AP8" s="1">
        <v>36176383</v>
      </c>
      <c r="AQ8" s="1">
        <v>7863932</v>
      </c>
      <c r="AR8" s="1">
        <v>1179590</v>
      </c>
      <c r="AS8" s="1">
        <v>1060000</v>
      </c>
      <c r="AT8" s="1">
        <f t="shared" si="2"/>
        <v>52756988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3143703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33599196</v>
      </c>
      <c r="AO9" s="1">
        <v>8676528</v>
      </c>
      <c r="AP9" s="1">
        <v>24922668</v>
      </c>
      <c r="AQ9" s="1">
        <v>6497585</v>
      </c>
      <c r="AR9" s="1">
        <v>974638</v>
      </c>
      <c r="AS9" s="1">
        <v>795000</v>
      </c>
      <c r="AT9" s="1">
        <f t="shared" si="2"/>
        <v>41866419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6684035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46609182</v>
      </c>
      <c r="AO10" s="1">
        <v>7588263</v>
      </c>
      <c r="AP10" s="1">
        <v>39020919</v>
      </c>
      <c r="AQ10" s="1">
        <v>8432821</v>
      </c>
      <c r="AR10" s="1">
        <v>1264923</v>
      </c>
      <c r="AS10" s="1">
        <v>530000</v>
      </c>
      <c r="AT10" s="1">
        <f t="shared" si="2"/>
        <v>56836926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0</v>
      </c>
      <c r="H11" s="1">
        <v>0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30322146</v>
      </c>
      <c r="AO11" s="1">
        <v>6147655</v>
      </c>
      <c r="AP11" s="1">
        <v>24174491</v>
      </c>
      <c r="AQ11" s="1">
        <v>5619922</v>
      </c>
      <c r="AR11" s="1">
        <v>842988</v>
      </c>
      <c r="AS11" s="1">
        <v>1060000</v>
      </c>
      <c r="AT11" s="1">
        <f t="shared" si="2"/>
        <v>37845056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1926936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37450090</v>
      </c>
      <c r="AO12" s="1">
        <v>6574646</v>
      </c>
      <c r="AP12" s="1">
        <v>30875444</v>
      </c>
      <c r="AQ12" s="1">
        <v>7490018</v>
      </c>
      <c r="AR12" s="1">
        <v>1123503</v>
      </c>
      <c r="AS12" s="1">
        <v>600000</v>
      </c>
      <c r="AT12" s="1">
        <f t="shared" si="2"/>
        <v>46663611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5637677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41317787</v>
      </c>
      <c r="AO13" s="1">
        <v>6328255</v>
      </c>
      <c r="AP13" s="1">
        <v>34989532</v>
      </c>
      <c r="AQ13" s="1">
        <v>7819050</v>
      </c>
      <c r="AR13" s="1">
        <v>1172857</v>
      </c>
      <c r="AS13" s="1">
        <v>1060000</v>
      </c>
      <c r="AT13" s="1">
        <f t="shared" si="2"/>
        <v>51369694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5489584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4053847</v>
      </c>
      <c r="AK14" s="1">
        <v>0</v>
      </c>
      <c r="AL14" s="1">
        <v>0</v>
      </c>
      <c r="AM14" s="1">
        <v>0</v>
      </c>
      <c r="AN14" s="1">
        <v>44274909</v>
      </c>
      <c r="AO14" s="1">
        <v>7389438</v>
      </c>
      <c r="AP14" s="1">
        <v>36885471</v>
      </c>
      <c r="AQ14" s="1">
        <v>8854982</v>
      </c>
      <c r="AR14" s="1">
        <v>1328247</v>
      </c>
      <c r="AS14" s="1">
        <v>265000</v>
      </c>
      <c r="AT14" s="1">
        <f t="shared" si="2"/>
        <v>54723138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6560883</v>
      </c>
      <c r="G15" s="1">
        <v>4357584</v>
      </c>
      <c r="H15" s="1">
        <v>0</v>
      </c>
      <c r="I15" s="1">
        <v>6232839</v>
      </c>
      <c r="J15" s="1">
        <v>0</v>
      </c>
      <c r="K15" s="1">
        <v>0</v>
      </c>
      <c r="L15" s="1">
        <v>4024573</v>
      </c>
      <c r="M15" s="1">
        <v>400000</v>
      </c>
      <c r="N15" s="1">
        <v>3280442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5310422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33818065</v>
      </c>
      <c r="AO15" s="1">
        <v>9537633</v>
      </c>
      <c r="AP15" s="1">
        <v>24280432</v>
      </c>
      <c r="AQ15" s="1">
        <v>6541359</v>
      </c>
      <c r="AR15" s="1">
        <v>981204</v>
      </c>
      <c r="AS15" s="1">
        <v>795000</v>
      </c>
      <c r="AT15" s="1">
        <f t="shared" si="2"/>
        <v>42135628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4481793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7025336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33609697</v>
      </c>
      <c r="AO16" s="1">
        <v>5719454</v>
      </c>
      <c r="AP16" s="1">
        <v>27890243</v>
      </c>
      <c r="AQ16" s="1">
        <v>6277432</v>
      </c>
      <c r="AR16" s="1">
        <v>941615</v>
      </c>
      <c r="AS16" s="1">
        <v>1060000</v>
      </c>
      <c r="AT16" s="1">
        <f t="shared" si="2"/>
        <v>41888744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7037252</v>
      </c>
      <c r="G17" s="1">
        <v>5495599</v>
      </c>
      <c r="H17" s="1">
        <v>0</v>
      </c>
      <c r="I17" s="1">
        <v>6333527</v>
      </c>
      <c r="J17" s="1">
        <v>0</v>
      </c>
      <c r="K17" s="1">
        <v>0</v>
      </c>
      <c r="L17" s="1">
        <v>3741390</v>
      </c>
      <c r="M17" s="1">
        <v>400000</v>
      </c>
      <c r="N17" s="1">
        <v>3703817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5144177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35178300</v>
      </c>
      <c r="AO17" s="1">
        <v>3388821</v>
      </c>
      <c r="AP17" s="1">
        <v>31789479</v>
      </c>
      <c r="AQ17" s="1">
        <v>6591152</v>
      </c>
      <c r="AR17" s="1">
        <v>988673</v>
      </c>
      <c r="AS17" s="1">
        <v>0</v>
      </c>
      <c r="AT17" s="1">
        <f t="shared" si="2"/>
        <v>42758125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11331200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49626756</v>
      </c>
      <c r="AO18" s="1">
        <v>9821053</v>
      </c>
      <c r="AP18" s="1">
        <v>39805703</v>
      </c>
      <c r="AQ18" s="1">
        <v>9703097</v>
      </c>
      <c r="AR18" s="1">
        <v>1455465</v>
      </c>
      <c r="AS18" s="1">
        <v>900000</v>
      </c>
      <c r="AT18" s="1">
        <f t="shared" si="2"/>
        <v>61685318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6533069</v>
      </c>
      <c r="H19" s="1">
        <v>0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41116581</v>
      </c>
      <c r="AO19" s="1">
        <v>7440579</v>
      </c>
      <c r="AP19" s="1">
        <v>33676002</v>
      </c>
      <c r="AQ19" s="1">
        <v>7778809</v>
      </c>
      <c r="AR19" s="1">
        <v>1166821</v>
      </c>
      <c r="AS19" s="1">
        <v>795000</v>
      </c>
      <c r="AT19" s="1">
        <f t="shared" si="2"/>
        <v>50857211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2320569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34828004</v>
      </c>
      <c r="AO20" s="1">
        <v>19501405</v>
      </c>
      <c r="AP20" s="1">
        <v>15326599</v>
      </c>
      <c r="AQ20" s="1">
        <v>6743347</v>
      </c>
      <c r="AR20" s="1">
        <v>1011502</v>
      </c>
      <c r="AS20" s="1">
        <v>900000</v>
      </c>
      <c r="AT20" s="1">
        <f t="shared" si="2"/>
        <v>43482853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13857379</v>
      </c>
      <c r="G21" s="1">
        <v>10351175</v>
      </c>
      <c r="H21" s="1">
        <v>0</v>
      </c>
      <c r="I21" s="1">
        <v>11115356</v>
      </c>
      <c r="J21" s="1">
        <v>0</v>
      </c>
      <c r="K21" s="1">
        <v>4620000</v>
      </c>
      <c r="L21" s="1">
        <v>0</v>
      </c>
      <c r="M21" s="1">
        <v>400000</v>
      </c>
      <c r="N21" s="1">
        <v>2663326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8111942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1902375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4261320</v>
      </c>
      <c r="AM21" s="1">
        <v>0</v>
      </c>
      <c r="AN21" s="1">
        <v>58382873</v>
      </c>
      <c r="AO21" s="1">
        <v>13030029</v>
      </c>
      <c r="AP21" s="1">
        <v>45352844</v>
      </c>
      <c r="AQ21" s="1">
        <v>11676575</v>
      </c>
      <c r="AR21" s="1">
        <v>1751486</v>
      </c>
      <c r="AS21" s="1">
        <v>0</v>
      </c>
      <c r="AT21" s="1">
        <f t="shared" si="2"/>
        <v>71810934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1365296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5778599</v>
      </c>
      <c r="AG22" s="1">
        <v>0</v>
      </c>
      <c r="AH22" s="1">
        <v>0</v>
      </c>
      <c r="AI22" s="1">
        <v>0</v>
      </c>
      <c r="AJ22" s="1">
        <v>2912632</v>
      </c>
      <c r="AK22" s="1">
        <v>0</v>
      </c>
      <c r="AL22" s="1">
        <v>0</v>
      </c>
      <c r="AM22" s="1">
        <v>0</v>
      </c>
      <c r="AN22" s="1">
        <v>47073306</v>
      </c>
      <c r="AO22" s="1">
        <v>8720044</v>
      </c>
      <c r="AP22" s="1">
        <v>38353262</v>
      </c>
      <c r="AQ22" s="1">
        <v>8258941</v>
      </c>
      <c r="AR22" s="1">
        <v>1238841</v>
      </c>
      <c r="AS22" s="1">
        <v>1060000</v>
      </c>
      <c r="AT22" s="1">
        <f t="shared" si="2"/>
        <v>57631088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5102432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3347008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42300627</v>
      </c>
      <c r="AO23" s="1">
        <v>7227455</v>
      </c>
      <c r="AP23" s="1">
        <v>35073172</v>
      </c>
      <c r="AQ23" s="1">
        <v>8015618</v>
      </c>
      <c r="AR23" s="1">
        <v>1202343</v>
      </c>
      <c r="AS23" s="1">
        <v>1060000</v>
      </c>
      <c r="AT23" s="1">
        <f t="shared" si="2"/>
        <v>52578588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12924537</v>
      </c>
      <c r="G24" s="1">
        <v>0</v>
      </c>
      <c r="H24" s="1">
        <v>0</v>
      </c>
      <c r="I24" s="1">
        <v>11421737</v>
      </c>
      <c r="J24" s="1">
        <v>0</v>
      </c>
      <c r="K24" s="1">
        <v>4620000</v>
      </c>
      <c r="L24" s="1">
        <v>0</v>
      </c>
      <c r="M24" s="1">
        <v>400000</v>
      </c>
      <c r="N24" s="1">
        <v>2377884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13559811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1698489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8225491</v>
      </c>
      <c r="AM24" s="1">
        <v>0</v>
      </c>
      <c r="AN24" s="1">
        <v>60426629</v>
      </c>
      <c r="AO24" s="1">
        <v>11516208</v>
      </c>
      <c r="AP24" s="1">
        <v>48910421</v>
      </c>
      <c r="AQ24" s="1">
        <v>11640818</v>
      </c>
      <c r="AR24" s="1">
        <v>1746123</v>
      </c>
      <c r="AS24" s="1">
        <v>0</v>
      </c>
      <c r="AT24" s="1">
        <f t="shared" si="2"/>
        <v>73813570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13111185</v>
      </c>
      <c r="G25" s="1">
        <v>9837035</v>
      </c>
      <c r="H25" s="1">
        <v>0</v>
      </c>
      <c r="I25" s="1">
        <v>11473650</v>
      </c>
      <c r="J25" s="1">
        <v>0</v>
      </c>
      <c r="K25" s="1">
        <v>4620000</v>
      </c>
      <c r="L25" s="1">
        <v>0</v>
      </c>
      <c r="M25" s="1">
        <v>400000</v>
      </c>
      <c r="N25" s="1">
        <v>2424394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12047333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1731710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5680010</v>
      </c>
      <c r="AM25" s="1">
        <v>0</v>
      </c>
      <c r="AN25" s="1">
        <v>64806586</v>
      </c>
      <c r="AO25" s="1">
        <v>17398704</v>
      </c>
      <c r="AP25" s="1">
        <v>47407882</v>
      </c>
      <c r="AQ25" s="1">
        <v>12485063</v>
      </c>
      <c r="AR25" s="1">
        <v>1872760</v>
      </c>
      <c r="AS25" s="1">
        <v>0</v>
      </c>
      <c r="AT25" s="1">
        <f t="shared" si="2"/>
        <v>79164409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1902381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44893091</v>
      </c>
      <c r="AO26" s="1">
        <v>7360774</v>
      </c>
      <c r="AP26" s="1">
        <v>37532317</v>
      </c>
      <c r="AQ26" s="1">
        <v>8089603</v>
      </c>
      <c r="AR26" s="1">
        <v>1213440</v>
      </c>
      <c r="AS26" s="1">
        <v>795000</v>
      </c>
      <c r="AT26" s="1">
        <f t="shared" si="2"/>
        <v>54991134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1353591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26831488</v>
      </c>
      <c r="AO27" s="1">
        <v>7484870</v>
      </c>
      <c r="AP27" s="1">
        <v>19346618</v>
      </c>
      <c r="AQ27" s="1">
        <v>5366298</v>
      </c>
      <c r="AR27" s="1">
        <v>804945</v>
      </c>
      <c r="AS27" s="1">
        <v>600000</v>
      </c>
      <c r="AT27" s="1">
        <f t="shared" si="2"/>
        <v>33602731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640387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33502317</v>
      </c>
      <c r="AO28" s="1">
        <v>7080347</v>
      </c>
      <c r="AP28" s="1">
        <v>26421970</v>
      </c>
      <c r="AQ28" s="1">
        <v>6478210</v>
      </c>
      <c r="AR28" s="1">
        <v>971731</v>
      </c>
      <c r="AS28" s="1">
        <v>795000</v>
      </c>
      <c r="AT28" s="1">
        <f t="shared" si="2"/>
        <v>41747258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4817489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34797987</v>
      </c>
      <c r="AO29" s="1">
        <v>5945594</v>
      </c>
      <c r="AP29" s="1">
        <v>28852393</v>
      </c>
      <c r="AQ29" s="1">
        <v>6515090</v>
      </c>
      <c r="AR29" s="1">
        <v>977263</v>
      </c>
      <c r="AS29" s="1">
        <v>530000</v>
      </c>
      <c r="AT29" s="1">
        <f t="shared" si="2"/>
        <v>42820340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12580730</v>
      </c>
      <c r="G30" s="1">
        <v>6072333</v>
      </c>
      <c r="H30" s="1">
        <v>0</v>
      </c>
      <c r="I30" s="1">
        <v>10769077</v>
      </c>
      <c r="J30" s="1">
        <v>0</v>
      </c>
      <c r="K30" s="1">
        <v>3465000</v>
      </c>
      <c r="L30" s="1">
        <v>0</v>
      </c>
      <c r="M30" s="1">
        <v>400000</v>
      </c>
      <c r="N30" s="1">
        <v>2440756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8543811</v>
      </c>
      <c r="W30" s="1">
        <v>1100000</v>
      </c>
      <c r="X30" s="1">
        <v>1826235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1743397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9213616</v>
      </c>
      <c r="AM30" s="1">
        <v>0</v>
      </c>
      <c r="AN30" s="1">
        <v>58154955</v>
      </c>
      <c r="AO30" s="1">
        <v>9376187</v>
      </c>
      <c r="AP30" s="1">
        <v>48778768</v>
      </c>
      <c r="AQ30" s="1">
        <v>11630991</v>
      </c>
      <c r="AR30" s="1">
        <v>1744649</v>
      </c>
      <c r="AS30" s="1">
        <v>0</v>
      </c>
      <c r="AT30" s="1">
        <f t="shared" si="2"/>
        <v>71530595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13651756</v>
      </c>
      <c r="G31" s="1">
        <v>6718013</v>
      </c>
      <c r="H31" s="1">
        <v>0</v>
      </c>
      <c r="I31" s="1">
        <v>12313699</v>
      </c>
      <c r="J31" s="1">
        <v>0</v>
      </c>
      <c r="K31" s="1">
        <v>4620000</v>
      </c>
      <c r="L31" s="1">
        <v>0</v>
      </c>
      <c r="M31" s="1">
        <v>400000</v>
      </c>
      <c r="N31" s="1">
        <v>2619367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11608031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1870977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5538091</v>
      </c>
      <c r="AM31" s="1">
        <v>0</v>
      </c>
      <c r="AN31" s="1">
        <v>61551203</v>
      </c>
      <c r="AO31" s="1">
        <v>13945957</v>
      </c>
      <c r="AP31" s="1">
        <v>47605246</v>
      </c>
      <c r="AQ31" s="1">
        <v>12087987</v>
      </c>
      <c r="AR31" s="1">
        <v>1813198</v>
      </c>
      <c r="AS31" s="1">
        <v>0</v>
      </c>
      <c r="AT31" s="1">
        <f t="shared" si="2"/>
        <v>75452388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7902450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42787395</v>
      </c>
      <c r="AO32" s="1">
        <v>4742716</v>
      </c>
      <c r="AP32" s="1">
        <v>38044679</v>
      </c>
      <c r="AQ32" s="1">
        <v>8335225</v>
      </c>
      <c r="AR32" s="1">
        <v>1250284</v>
      </c>
      <c r="AS32" s="1">
        <v>0</v>
      </c>
      <c r="AT32" s="1">
        <f t="shared" si="2"/>
        <v>52372904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4442129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33312268</v>
      </c>
      <c r="AO33" s="1">
        <v>5447976</v>
      </c>
      <c r="AP33" s="1">
        <v>27864292</v>
      </c>
      <c r="AQ33" s="1">
        <v>6662454</v>
      </c>
      <c r="AR33" s="1">
        <v>999368</v>
      </c>
      <c r="AS33" s="1">
        <v>265000</v>
      </c>
      <c r="AT33" s="1">
        <f t="shared" si="2"/>
        <v>41239090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1324834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1211277</v>
      </c>
      <c r="AK34" s="1">
        <v>0</v>
      </c>
      <c r="AL34" s="1">
        <v>0</v>
      </c>
      <c r="AM34" s="1">
        <v>0</v>
      </c>
      <c r="AN34" s="1">
        <v>36300164</v>
      </c>
      <c r="AO34" s="1">
        <v>5243961</v>
      </c>
      <c r="AP34" s="1">
        <v>31056203</v>
      </c>
      <c r="AQ34" s="1">
        <v>6815525</v>
      </c>
      <c r="AR34" s="1">
        <v>1022329</v>
      </c>
      <c r="AS34" s="1">
        <v>0</v>
      </c>
      <c r="AT34" s="1">
        <f t="shared" si="2"/>
        <v>44138018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5014552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37162434</v>
      </c>
      <c r="AO35" s="1">
        <v>10305454</v>
      </c>
      <c r="AP35" s="1">
        <v>26856980</v>
      </c>
      <c r="AQ35" s="1">
        <v>6987979</v>
      </c>
      <c r="AR35" s="1">
        <v>1048197</v>
      </c>
      <c r="AS35" s="1">
        <v>1200000</v>
      </c>
      <c r="AT35" s="1">
        <f t="shared" si="2"/>
        <v>46398610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1414843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39992313</v>
      </c>
      <c r="AO36" s="1">
        <v>13352997</v>
      </c>
      <c r="AP36" s="1">
        <v>26639316</v>
      </c>
      <c r="AQ36" s="1">
        <v>7776209</v>
      </c>
      <c r="AR36" s="1">
        <v>1166431</v>
      </c>
      <c r="AS36" s="1">
        <v>795000</v>
      </c>
      <c r="AT36" s="1">
        <f t="shared" si="2"/>
        <v>49729953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1743015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7276041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39654979</v>
      </c>
      <c r="AO37" s="1">
        <v>6713151</v>
      </c>
      <c r="AP37" s="1">
        <v>32941828</v>
      </c>
      <c r="AQ37" s="1">
        <v>7486488</v>
      </c>
      <c r="AR37" s="1">
        <v>1122973</v>
      </c>
      <c r="AS37" s="1">
        <v>1060000</v>
      </c>
      <c r="AT37" s="1">
        <f t="shared" si="2"/>
        <v>49324440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8192864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3658209</v>
      </c>
      <c r="AK38" s="1">
        <v>0</v>
      </c>
      <c r="AL38" s="1">
        <v>0</v>
      </c>
      <c r="AM38" s="1">
        <v>0</v>
      </c>
      <c r="AN38" s="1">
        <v>46928221</v>
      </c>
      <c r="AO38" s="1">
        <v>10430347</v>
      </c>
      <c r="AP38" s="1">
        <v>36497874</v>
      </c>
      <c r="AQ38" s="1">
        <v>8718883</v>
      </c>
      <c r="AR38" s="1">
        <v>1307832</v>
      </c>
      <c r="AS38" s="1">
        <v>600000</v>
      </c>
      <c r="AT38" s="1">
        <f t="shared" si="2"/>
        <v>57554936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3272395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42667632</v>
      </c>
      <c r="AO39" s="1">
        <v>9243704</v>
      </c>
      <c r="AP39" s="1">
        <v>33423928</v>
      </c>
      <c r="AQ39" s="1">
        <v>8089019</v>
      </c>
      <c r="AR39" s="1">
        <v>1213353</v>
      </c>
      <c r="AS39" s="1">
        <v>300000</v>
      </c>
      <c r="AT39" s="1">
        <f t="shared" si="2"/>
        <v>52270004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3412346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7527029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37803195</v>
      </c>
      <c r="AO40" s="1">
        <v>5345337</v>
      </c>
      <c r="AP40" s="1">
        <v>32457858</v>
      </c>
      <c r="AQ40" s="1">
        <v>6671624</v>
      </c>
      <c r="AR40" s="1">
        <v>1000744</v>
      </c>
      <c r="AS40" s="1">
        <v>0</v>
      </c>
      <c r="AT40" s="1">
        <f t="shared" si="2"/>
        <v>45475563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1261986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31644563</v>
      </c>
      <c r="AO41" s="1">
        <v>5104588</v>
      </c>
      <c r="AP41" s="1">
        <v>26539975</v>
      </c>
      <c r="AQ41" s="1">
        <v>5662151</v>
      </c>
      <c r="AR41" s="1">
        <v>849323</v>
      </c>
      <c r="AS41" s="1">
        <v>1325000</v>
      </c>
      <c r="AT41" s="1">
        <f t="shared" si="2"/>
        <v>39481037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4815493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34723726</v>
      </c>
      <c r="AO42" s="1">
        <v>6485694</v>
      </c>
      <c r="AP42" s="1">
        <v>28238032</v>
      </c>
      <c r="AQ42" s="1">
        <v>6722491</v>
      </c>
      <c r="AR42" s="1">
        <v>1008374</v>
      </c>
      <c r="AS42" s="1">
        <v>795000</v>
      </c>
      <c r="AT42" s="1">
        <f t="shared" si="2"/>
        <v>43249591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4473744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2923812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2202459</v>
      </c>
      <c r="AK43" s="1">
        <v>0</v>
      </c>
      <c r="AL43" s="1">
        <v>0</v>
      </c>
      <c r="AM43" s="1">
        <v>0</v>
      </c>
      <c r="AN43" s="1">
        <v>36595650</v>
      </c>
      <c r="AO43" s="1">
        <v>13050169</v>
      </c>
      <c r="AP43" s="1">
        <v>23545481</v>
      </c>
      <c r="AQ43" s="1">
        <v>7096876</v>
      </c>
      <c r="AR43" s="1">
        <v>1064531</v>
      </c>
      <c r="AS43" s="1">
        <v>795000</v>
      </c>
      <c r="AT43" s="1">
        <f t="shared" si="2"/>
        <v>45552057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4544896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2326987</v>
      </c>
      <c r="AK44" s="1">
        <v>0</v>
      </c>
      <c r="AL44" s="1">
        <v>0</v>
      </c>
      <c r="AM44" s="1">
        <v>0</v>
      </c>
      <c r="AN44" s="1">
        <v>39193872</v>
      </c>
      <c r="AO44" s="1">
        <v>8260724</v>
      </c>
      <c r="AP44" s="1">
        <v>30933148</v>
      </c>
      <c r="AQ44" s="1">
        <v>7394267</v>
      </c>
      <c r="AR44" s="1">
        <v>1109140</v>
      </c>
      <c r="AS44" s="1">
        <v>1060000</v>
      </c>
      <c r="AT44" s="1">
        <f t="shared" si="2"/>
        <v>48757279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0</v>
      </c>
      <c r="H45" s="1">
        <v>0</v>
      </c>
      <c r="I45" s="1">
        <v>8160282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9215284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3988241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43514334</v>
      </c>
      <c r="AO45" s="1">
        <v>9274383</v>
      </c>
      <c r="AP45" s="1">
        <v>34239951</v>
      </c>
      <c r="AQ45" s="1">
        <v>8258359</v>
      </c>
      <c r="AR45" s="1">
        <v>1238754</v>
      </c>
      <c r="AS45" s="1">
        <v>1060000</v>
      </c>
      <c r="AT45" s="1">
        <f t="shared" si="2"/>
        <v>54071447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2715838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4345341</v>
      </c>
      <c r="AK46" s="1">
        <v>0</v>
      </c>
      <c r="AL46" s="1">
        <v>0</v>
      </c>
      <c r="AM46" s="1">
        <v>0</v>
      </c>
      <c r="AN46" s="1">
        <v>46108194</v>
      </c>
      <c r="AO46" s="1">
        <v>7992683</v>
      </c>
      <c r="AP46" s="1">
        <v>38115511</v>
      </c>
      <c r="AQ46" s="1">
        <v>8777131</v>
      </c>
      <c r="AR46" s="1">
        <v>1316570</v>
      </c>
      <c r="AS46" s="1">
        <v>1060000</v>
      </c>
      <c r="AT46" s="1">
        <f t="shared" si="2"/>
        <v>57261895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10799967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42349953</v>
      </c>
      <c r="AO47" s="1">
        <v>19730325</v>
      </c>
      <c r="AP47" s="1">
        <v>22619628</v>
      </c>
      <c r="AQ47" s="1">
        <v>8025483</v>
      </c>
      <c r="AR47" s="1">
        <v>1203822</v>
      </c>
      <c r="AS47" s="1">
        <v>1200000</v>
      </c>
      <c r="AT47" s="1">
        <f t="shared" si="2"/>
        <v>52779258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13833905</v>
      </c>
      <c r="G48" s="1">
        <v>0</v>
      </c>
      <c r="H48" s="1">
        <v>0</v>
      </c>
      <c r="I48" s="1">
        <v>12759834</v>
      </c>
      <c r="J48" s="1">
        <v>0</v>
      </c>
      <c r="K48" s="1">
        <v>4620000</v>
      </c>
      <c r="L48" s="1">
        <v>0</v>
      </c>
      <c r="M48" s="1">
        <v>400000</v>
      </c>
      <c r="N48" s="1">
        <v>2703646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14919341</v>
      </c>
      <c r="W48" s="1">
        <v>1100000</v>
      </c>
      <c r="X48" s="1">
        <v>2008148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1931176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9093982</v>
      </c>
      <c r="AM48" s="1">
        <v>0</v>
      </c>
      <c r="AN48" s="1">
        <v>64481301</v>
      </c>
      <c r="AO48" s="1">
        <v>16911410</v>
      </c>
      <c r="AP48" s="1">
        <v>47569891</v>
      </c>
      <c r="AQ48" s="1">
        <v>12674006</v>
      </c>
      <c r="AR48" s="1">
        <v>1901101</v>
      </c>
      <c r="AS48" s="1">
        <v>0</v>
      </c>
      <c r="AT48" s="1">
        <f t="shared" si="2"/>
        <v>79056408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7741302</v>
      </c>
      <c r="G49" s="1">
        <v>5312270</v>
      </c>
      <c r="H49" s="1">
        <v>0</v>
      </c>
      <c r="I49" s="1">
        <v>6502693</v>
      </c>
      <c r="J49" s="1">
        <v>0</v>
      </c>
      <c r="K49" s="1">
        <v>0</v>
      </c>
      <c r="L49" s="1">
        <v>2537920</v>
      </c>
      <c r="M49" s="1">
        <v>283871</v>
      </c>
      <c r="N49" s="1">
        <v>4128695</v>
      </c>
      <c r="O49" s="1">
        <v>0</v>
      </c>
      <c r="P49" s="1">
        <v>0</v>
      </c>
      <c r="Q49" s="1">
        <v>0</v>
      </c>
      <c r="R49" s="1">
        <v>9950972</v>
      </c>
      <c r="S49" s="1">
        <v>0</v>
      </c>
      <c r="T49" s="1">
        <v>0</v>
      </c>
      <c r="U49" s="1">
        <v>0</v>
      </c>
      <c r="V49" s="1">
        <v>7208475</v>
      </c>
      <c r="W49" s="1">
        <v>780645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45558112</v>
      </c>
      <c r="AO49" s="1">
        <v>7712035</v>
      </c>
      <c r="AP49" s="1">
        <v>37846077</v>
      </c>
      <c r="AQ49" s="1">
        <v>6899174</v>
      </c>
      <c r="AR49" s="1">
        <v>1034876</v>
      </c>
      <c r="AS49" s="1">
        <v>795000</v>
      </c>
      <c r="AT49" s="1">
        <f t="shared" si="2"/>
        <v>54287162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6399911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36797710</v>
      </c>
      <c r="AO50" s="1">
        <v>7887965</v>
      </c>
      <c r="AP50" s="1">
        <v>28909745</v>
      </c>
      <c r="AQ50" s="1">
        <v>6915034</v>
      </c>
      <c r="AR50" s="1">
        <v>1037255</v>
      </c>
      <c r="AS50" s="1">
        <v>1060000</v>
      </c>
      <c r="AT50" s="1">
        <f t="shared" si="2"/>
        <v>45809999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8008863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36531964</v>
      </c>
      <c r="AO51" s="1">
        <v>7967370</v>
      </c>
      <c r="AP51" s="1">
        <v>28564594</v>
      </c>
      <c r="AQ51" s="1">
        <v>7306393</v>
      </c>
      <c r="AR51" s="1">
        <v>1095959</v>
      </c>
      <c r="AS51" s="1">
        <v>600000</v>
      </c>
      <c r="AT51" s="1">
        <f t="shared" si="2"/>
        <v>45534316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57114566</v>
      </c>
      <c r="G52" s="1">
        <v>29017885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1560000</v>
      </c>
      <c r="Q52" s="1">
        <v>0</v>
      </c>
      <c r="R52" s="1">
        <v>0</v>
      </c>
      <c r="S52" s="1">
        <v>0</v>
      </c>
      <c r="T52" s="1">
        <v>1320000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55272161</v>
      </c>
      <c r="AN52" s="1">
        <v>144284612</v>
      </c>
      <c r="AO52" s="1">
        <v>13992336</v>
      </c>
      <c r="AP52" s="1">
        <v>130292276</v>
      </c>
      <c r="AQ52" s="1">
        <v>0</v>
      </c>
      <c r="AR52" s="1">
        <v>0</v>
      </c>
      <c r="AS52" s="1">
        <v>0</v>
      </c>
      <c r="AT52" s="1">
        <f t="shared" si="2"/>
        <v>144284612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5126472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36791098</v>
      </c>
      <c r="AO53" s="1">
        <v>7234437</v>
      </c>
      <c r="AP53" s="1">
        <v>29556661</v>
      </c>
      <c r="AQ53" s="1">
        <v>6913712</v>
      </c>
      <c r="AR53" s="1">
        <v>1037057</v>
      </c>
      <c r="AS53" s="1">
        <v>1060000</v>
      </c>
      <c r="AT53" s="1">
        <f t="shared" si="2"/>
        <v>45801867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17120337</v>
      </c>
      <c r="G54" s="1">
        <v>27368150</v>
      </c>
      <c r="H54" s="1">
        <v>0</v>
      </c>
      <c r="I54" s="1">
        <v>15366554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1560000</v>
      </c>
      <c r="Q54" s="1">
        <v>0</v>
      </c>
      <c r="R54" s="1">
        <v>0</v>
      </c>
      <c r="S54" s="1">
        <v>0</v>
      </c>
      <c r="T54" s="1">
        <v>1440000</v>
      </c>
      <c r="U54" s="1">
        <v>0</v>
      </c>
      <c r="V54" s="1">
        <v>3750927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2567480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2454892</v>
      </c>
      <c r="AM54" s="1">
        <v>42540485</v>
      </c>
      <c r="AN54" s="1">
        <v>116780094</v>
      </c>
      <c r="AO54" s="1">
        <v>19282150</v>
      </c>
      <c r="AP54" s="1">
        <v>97497944</v>
      </c>
      <c r="AQ54" s="1">
        <v>14337668</v>
      </c>
      <c r="AR54" s="1">
        <v>2150650</v>
      </c>
      <c r="AS54" s="1">
        <v>0</v>
      </c>
      <c r="AT54" s="1">
        <f t="shared" si="2"/>
        <v>133268412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222581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21382919</v>
      </c>
      <c r="AN55" s="1">
        <v>21605500</v>
      </c>
      <c r="AO55" s="1">
        <v>15221</v>
      </c>
      <c r="AP55" s="1">
        <v>21590279</v>
      </c>
      <c r="AQ55" s="1">
        <v>44516</v>
      </c>
      <c r="AR55" s="1">
        <v>6678</v>
      </c>
      <c r="AS55" s="1">
        <v>0</v>
      </c>
      <c r="AT55" s="1">
        <f t="shared" si="2"/>
        <v>21656694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1100949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35866345</v>
      </c>
      <c r="AO56" s="1">
        <v>6677645</v>
      </c>
      <c r="AP56" s="1">
        <v>29188700</v>
      </c>
      <c r="AQ56" s="1">
        <v>6951015</v>
      </c>
      <c r="AR56" s="1">
        <v>1042652</v>
      </c>
      <c r="AS56" s="1">
        <v>795000</v>
      </c>
      <c r="AT56" s="1">
        <f t="shared" si="2"/>
        <v>44655012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15814385</v>
      </c>
      <c r="G57" s="1">
        <v>16675782</v>
      </c>
      <c r="H57" s="1">
        <v>0</v>
      </c>
      <c r="I57" s="1">
        <v>15130228</v>
      </c>
      <c r="J57" s="1">
        <v>0</v>
      </c>
      <c r="K57" s="1">
        <v>5500000</v>
      </c>
      <c r="L57" s="1">
        <v>0</v>
      </c>
      <c r="M57" s="1">
        <v>400000</v>
      </c>
      <c r="N57" s="1">
        <v>2795212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4131463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2543415</v>
      </c>
      <c r="AD57" s="1">
        <v>0</v>
      </c>
      <c r="AE57" s="1">
        <v>1996581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3034803</v>
      </c>
      <c r="AM57" s="1">
        <v>0</v>
      </c>
      <c r="AN57" s="1">
        <v>69121869</v>
      </c>
      <c r="AO57" s="1">
        <v>12238664</v>
      </c>
      <c r="AP57" s="1">
        <v>56883205</v>
      </c>
      <c r="AQ57" s="1">
        <v>13824374</v>
      </c>
      <c r="AR57" s="1">
        <v>2073656</v>
      </c>
      <c r="AS57" s="1">
        <v>0</v>
      </c>
      <c r="AT57" s="1">
        <f t="shared" si="2"/>
        <v>85019899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12810753</v>
      </c>
      <c r="G58" s="1">
        <v>6228610</v>
      </c>
      <c r="H58" s="1">
        <v>0</v>
      </c>
      <c r="I58" s="1">
        <v>12775539</v>
      </c>
      <c r="J58" s="1">
        <v>0</v>
      </c>
      <c r="K58" s="1">
        <v>4620000</v>
      </c>
      <c r="L58" s="1">
        <v>0</v>
      </c>
      <c r="M58" s="1">
        <v>400000</v>
      </c>
      <c r="N58" s="1">
        <v>2550267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18121982</v>
      </c>
      <c r="W58" s="1">
        <v>1100000</v>
      </c>
      <c r="X58" s="1">
        <v>1859625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1821619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10765378</v>
      </c>
      <c r="AM58" s="1">
        <v>0</v>
      </c>
      <c r="AN58" s="1">
        <v>73053773</v>
      </c>
      <c r="AO58" s="1">
        <v>18776000</v>
      </c>
      <c r="AP58" s="1">
        <v>54277773</v>
      </c>
      <c r="AQ58" s="1">
        <v>14610755</v>
      </c>
      <c r="AR58" s="1">
        <v>2191613</v>
      </c>
      <c r="AS58" s="1">
        <v>0</v>
      </c>
      <c r="AT58" s="1">
        <f t="shared" si="2"/>
        <v>89856141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18076922</v>
      </c>
      <c r="G59" s="1">
        <v>8979515</v>
      </c>
      <c r="H59" s="1">
        <v>0</v>
      </c>
      <c r="I59" s="1">
        <v>14842072</v>
      </c>
      <c r="J59" s="1">
        <v>0</v>
      </c>
      <c r="K59" s="1">
        <v>5500000</v>
      </c>
      <c r="L59" s="1">
        <v>0</v>
      </c>
      <c r="M59" s="1">
        <v>400000</v>
      </c>
      <c r="N59" s="1">
        <v>3158587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14996093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2256134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4512267</v>
      </c>
      <c r="AM59" s="1">
        <v>0</v>
      </c>
      <c r="AN59" s="1">
        <v>73821590</v>
      </c>
      <c r="AO59" s="1">
        <v>13392026</v>
      </c>
      <c r="AP59" s="1">
        <v>60429564</v>
      </c>
      <c r="AQ59" s="1">
        <v>14764318</v>
      </c>
      <c r="AR59" s="1">
        <v>2214648</v>
      </c>
      <c r="AS59" s="1">
        <v>0</v>
      </c>
      <c r="AT59" s="1">
        <f t="shared" si="2"/>
        <v>90800556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12480225</v>
      </c>
      <c r="G60" s="1">
        <v>9625933</v>
      </c>
      <c r="H60" s="1">
        <v>0</v>
      </c>
      <c r="I60" s="1">
        <v>12328830</v>
      </c>
      <c r="J60" s="1">
        <v>0</v>
      </c>
      <c r="K60" s="1">
        <v>4620000</v>
      </c>
      <c r="L60" s="1">
        <v>0</v>
      </c>
      <c r="M60" s="1">
        <v>400000</v>
      </c>
      <c r="N60" s="1">
        <v>2434582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17504004</v>
      </c>
      <c r="W60" s="1">
        <v>1100000</v>
      </c>
      <c r="X60" s="1">
        <v>1811646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1738986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10352218</v>
      </c>
      <c r="AM60" s="1">
        <v>0</v>
      </c>
      <c r="AN60" s="1">
        <v>77888962</v>
      </c>
      <c r="AO60" s="1">
        <v>17697703</v>
      </c>
      <c r="AP60" s="1">
        <v>60191259</v>
      </c>
      <c r="AQ60" s="1">
        <v>14879285</v>
      </c>
      <c r="AR60" s="1">
        <v>2231893</v>
      </c>
      <c r="AS60" s="1">
        <v>0</v>
      </c>
      <c r="AT60" s="1">
        <f t="shared" si="2"/>
        <v>95000140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24808184</v>
      </c>
      <c r="G61" s="1">
        <v>15845997</v>
      </c>
      <c r="H61" s="1">
        <v>3773700</v>
      </c>
      <c r="I61" s="1">
        <v>29529820</v>
      </c>
      <c r="J61" s="1">
        <v>0</v>
      </c>
      <c r="K61" s="1">
        <v>0</v>
      </c>
      <c r="L61" s="1">
        <v>0</v>
      </c>
      <c r="M61" s="1">
        <v>400000</v>
      </c>
      <c r="N61" s="1">
        <v>4357030</v>
      </c>
      <c r="O61" s="1">
        <v>0</v>
      </c>
      <c r="P61" s="1">
        <v>0</v>
      </c>
      <c r="Q61" s="1">
        <v>0</v>
      </c>
      <c r="R61" s="1">
        <v>0</v>
      </c>
      <c r="S61" s="1">
        <v>1017000</v>
      </c>
      <c r="T61" s="1">
        <v>0</v>
      </c>
      <c r="U61" s="1">
        <v>0</v>
      </c>
      <c r="V61" s="1">
        <v>6804861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2506815</v>
      </c>
      <c r="AD61" s="1">
        <v>0</v>
      </c>
      <c r="AE61" s="1">
        <v>3112164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3734597</v>
      </c>
      <c r="AM61" s="1">
        <v>0</v>
      </c>
      <c r="AN61" s="1">
        <v>96990168</v>
      </c>
      <c r="AO61" s="1">
        <v>24642006</v>
      </c>
      <c r="AP61" s="1">
        <v>72348162</v>
      </c>
      <c r="AQ61" s="1">
        <v>16076358</v>
      </c>
      <c r="AR61" s="1">
        <v>2411454</v>
      </c>
      <c r="AS61" s="1">
        <v>0</v>
      </c>
      <c r="AT61" s="1">
        <f t="shared" si="2"/>
        <v>115477980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20689580</v>
      </c>
      <c r="G62" s="1">
        <v>10101820</v>
      </c>
      <c r="H62" s="1">
        <v>0</v>
      </c>
      <c r="I62" s="1">
        <v>18756583</v>
      </c>
      <c r="J62" s="1">
        <v>0</v>
      </c>
      <c r="K62" s="1">
        <v>5500000</v>
      </c>
      <c r="L62" s="1">
        <v>0</v>
      </c>
      <c r="M62" s="1">
        <v>400000</v>
      </c>
      <c r="N62" s="1">
        <v>3281421</v>
      </c>
      <c r="O62" s="1">
        <v>0</v>
      </c>
      <c r="P62" s="1">
        <v>0</v>
      </c>
      <c r="Q62" s="1">
        <v>0</v>
      </c>
      <c r="R62" s="1">
        <v>0</v>
      </c>
      <c r="S62" s="1">
        <v>2542500</v>
      </c>
      <c r="T62" s="1">
        <v>0</v>
      </c>
      <c r="U62" s="1">
        <v>0</v>
      </c>
      <c r="V62" s="1">
        <v>18410904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2343872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4687744</v>
      </c>
      <c r="AM62" s="1">
        <v>0</v>
      </c>
      <c r="AN62" s="1">
        <v>88925693</v>
      </c>
      <c r="AO62" s="1">
        <v>14249884</v>
      </c>
      <c r="AP62" s="1">
        <v>74675809</v>
      </c>
      <c r="AQ62" s="1">
        <v>16076358</v>
      </c>
      <c r="AR62" s="1">
        <v>2411454</v>
      </c>
      <c r="AS62" s="1">
        <v>0</v>
      </c>
      <c r="AT62" s="1">
        <f t="shared" si="2"/>
        <v>107413505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14192287</v>
      </c>
      <c r="G63" s="1">
        <v>26017670</v>
      </c>
      <c r="H63" s="1">
        <v>0</v>
      </c>
      <c r="I63" s="1">
        <v>13733763</v>
      </c>
      <c r="J63" s="1">
        <v>0</v>
      </c>
      <c r="K63" s="1">
        <v>4620000</v>
      </c>
      <c r="L63" s="1">
        <v>0</v>
      </c>
      <c r="M63" s="1">
        <v>400000</v>
      </c>
      <c r="N63" s="1">
        <v>2829080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10317489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2020771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11128309</v>
      </c>
      <c r="AM63" s="1">
        <v>0</v>
      </c>
      <c r="AN63" s="1">
        <v>91912078</v>
      </c>
      <c r="AO63" s="1">
        <v>20260354</v>
      </c>
      <c r="AP63" s="1">
        <v>71651724</v>
      </c>
      <c r="AQ63" s="1">
        <v>16076358</v>
      </c>
      <c r="AR63" s="1">
        <v>2411454</v>
      </c>
      <c r="AS63" s="1">
        <v>0</v>
      </c>
      <c r="AT63" s="1">
        <f t="shared" si="2"/>
        <v>110399890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18439017</v>
      </c>
      <c r="G64" s="1">
        <v>9614978</v>
      </c>
      <c r="H64" s="1">
        <v>0</v>
      </c>
      <c r="I64" s="1">
        <v>16960915</v>
      </c>
      <c r="J64" s="1">
        <v>0</v>
      </c>
      <c r="K64" s="1">
        <v>5500000</v>
      </c>
      <c r="L64" s="1">
        <v>0</v>
      </c>
      <c r="M64" s="1">
        <v>400000</v>
      </c>
      <c r="N64" s="1">
        <v>3285320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9950109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2506815</v>
      </c>
      <c r="AD64" s="1">
        <v>0</v>
      </c>
      <c r="AE64" s="1">
        <v>2346658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3285320</v>
      </c>
      <c r="AM64" s="1">
        <v>0</v>
      </c>
      <c r="AN64" s="1">
        <v>75770401</v>
      </c>
      <c r="AO64" s="1">
        <v>10330501</v>
      </c>
      <c r="AP64" s="1">
        <v>65439900</v>
      </c>
      <c r="AQ64" s="1">
        <v>14677826</v>
      </c>
      <c r="AR64" s="1">
        <v>2201674</v>
      </c>
      <c r="AS64" s="1">
        <v>0</v>
      </c>
      <c r="AT64" s="1">
        <f t="shared" si="2"/>
        <v>92649901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16228149</v>
      </c>
      <c r="G65" s="1">
        <v>8311777</v>
      </c>
      <c r="H65" s="1">
        <v>0</v>
      </c>
      <c r="I65" s="1">
        <v>13137204</v>
      </c>
      <c r="J65" s="1">
        <v>0</v>
      </c>
      <c r="K65" s="1">
        <v>5500000</v>
      </c>
      <c r="L65" s="1">
        <v>0</v>
      </c>
      <c r="M65" s="1">
        <v>400000</v>
      </c>
      <c r="N65" s="1">
        <v>2802481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9423181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2001771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3523119</v>
      </c>
      <c r="AM65" s="1">
        <v>0</v>
      </c>
      <c r="AN65" s="1">
        <v>63538951</v>
      </c>
      <c r="AO65" s="1">
        <v>10849643</v>
      </c>
      <c r="AP65" s="1">
        <v>52689308</v>
      </c>
      <c r="AQ65" s="1">
        <v>12485536</v>
      </c>
      <c r="AR65" s="1">
        <v>1872830</v>
      </c>
      <c r="AS65" s="1">
        <v>0</v>
      </c>
      <c r="AT65" s="1">
        <f t="shared" si="2"/>
        <v>77897317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11953034</v>
      </c>
      <c r="G66" s="1">
        <v>7789525</v>
      </c>
      <c r="H66" s="1">
        <v>0</v>
      </c>
      <c r="I66" s="1">
        <v>10714602</v>
      </c>
      <c r="J66" s="1">
        <v>0</v>
      </c>
      <c r="K66" s="1">
        <v>3465000</v>
      </c>
      <c r="L66" s="1">
        <v>0</v>
      </c>
      <c r="M66" s="1">
        <v>400000</v>
      </c>
      <c r="N66" s="1">
        <v>2243104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15271164</v>
      </c>
      <c r="W66" s="1">
        <v>1100000</v>
      </c>
      <c r="X66" s="1">
        <v>1735118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1602217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8392561</v>
      </c>
      <c r="AM66" s="1">
        <v>0</v>
      </c>
      <c r="AN66" s="1">
        <v>65936325</v>
      </c>
      <c r="AO66" s="1">
        <v>11493942</v>
      </c>
      <c r="AP66" s="1">
        <v>54442383</v>
      </c>
      <c r="AQ66" s="1">
        <v>12933265</v>
      </c>
      <c r="AR66" s="1">
        <v>1939990</v>
      </c>
      <c r="AS66" s="1">
        <v>0</v>
      </c>
      <c r="AT66" s="1">
        <f t="shared" si="2"/>
        <v>80809580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20199358</v>
      </c>
      <c r="G67" s="1">
        <v>10556319</v>
      </c>
      <c r="H67" s="1">
        <v>0</v>
      </c>
      <c r="I67" s="1">
        <v>17591157</v>
      </c>
      <c r="J67" s="1">
        <v>0</v>
      </c>
      <c r="K67" s="1">
        <v>5500000</v>
      </c>
      <c r="L67" s="1">
        <v>0</v>
      </c>
      <c r="M67" s="1">
        <v>400000</v>
      </c>
      <c r="N67" s="1">
        <v>3109844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11386416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2221316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5331160</v>
      </c>
      <c r="AM67" s="1">
        <v>0</v>
      </c>
      <c r="AN67" s="1">
        <v>80888108</v>
      </c>
      <c r="AO67" s="1">
        <v>17961137</v>
      </c>
      <c r="AP67" s="1">
        <v>62926971</v>
      </c>
      <c r="AQ67" s="1">
        <v>15479114</v>
      </c>
      <c r="AR67" s="1">
        <v>2321867</v>
      </c>
      <c r="AS67" s="1">
        <v>0</v>
      </c>
      <c r="AT67" s="1">
        <f t="shared" ref="AT67:AT130" si="7">AS67+AR67+AQ67+AN67</f>
        <v>98689089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14082511</v>
      </c>
      <c r="G68" s="1">
        <v>8735339</v>
      </c>
      <c r="H68" s="1">
        <v>0</v>
      </c>
      <c r="I68" s="1">
        <v>11722748</v>
      </c>
      <c r="J68" s="1">
        <v>950000</v>
      </c>
      <c r="K68" s="1">
        <v>4125000</v>
      </c>
      <c r="L68" s="1">
        <v>0</v>
      </c>
      <c r="M68" s="1">
        <v>400000</v>
      </c>
      <c r="N68" s="1">
        <v>2121546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3126067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1515391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1818468</v>
      </c>
      <c r="AM68" s="1">
        <v>0</v>
      </c>
      <c r="AN68" s="1">
        <v>51919608</v>
      </c>
      <c r="AO68" s="1">
        <v>7576435</v>
      </c>
      <c r="AP68" s="1">
        <v>44343173</v>
      </c>
      <c r="AQ68" s="1">
        <v>9749414</v>
      </c>
      <c r="AR68" s="1">
        <v>1462412</v>
      </c>
      <c r="AS68" s="1">
        <v>0</v>
      </c>
      <c r="AT68" s="1">
        <f t="shared" si="7"/>
        <v>63131434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20360909</v>
      </c>
      <c r="G69" s="1">
        <v>14822935</v>
      </c>
      <c r="H69" s="1">
        <v>0</v>
      </c>
      <c r="I69" s="1">
        <v>18600939</v>
      </c>
      <c r="J69" s="1">
        <v>0</v>
      </c>
      <c r="K69" s="1">
        <v>4125000</v>
      </c>
      <c r="L69" s="1">
        <v>0</v>
      </c>
      <c r="M69" s="1">
        <v>400000</v>
      </c>
      <c r="N69" s="1">
        <v>3166385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10923478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2261704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4704345</v>
      </c>
      <c r="AM69" s="1">
        <v>0</v>
      </c>
      <c r="AN69" s="1">
        <v>82846964</v>
      </c>
      <c r="AO69" s="1">
        <v>11213658</v>
      </c>
      <c r="AP69" s="1">
        <v>71633306</v>
      </c>
      <c r="AQ69" s="1">
        <v>16076358</v>
      </c>
      <c r="AR69" s="1">
        <v>2411454</v>
      </c>
      <c r="AS69" s="1">
        <v>0</v>
      </c>
      <c r="AT69" s="1">
        <f t="shared" si="7"/>
        <v>101334776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13562861</v>
      </c>
      <c r="G70" s="1">
        <v>20765374</v>
      </c>
      <c r="H70" s="1">
        <v>0</v>
      </c>
      <c r="I70" s="1">
        <v>12662612</v>
      </c>
      <c r="J70" s="1">
        <v>0</v>
      </c>
      <c r="K70" s="1">
        <v>4620000</v>
      </c>
      <c r="L70" s="1">
        <v>0</v>
      </c>
      <c r="M70" s="1">
        <v>400000</v>
      </c>
      <c r="N70" s="1">
        <v>2604076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9654422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1860055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10393045</v>
      </c>
      <c r="AM70" s="1">
        <v>0</v>
      </c>
      <c r="AN70" s="1">
        <v>81972516</v>
      </c>
      <c r="AO70" s="1">
        <v>15057873</v>
      </c>
      <c r="AP70" s="1">
        <v>66914643</v>
      </c>
      <c r="AQ70" s="1">
        <v>15918249</v>
      </c>
      <c r="AR70" s="1">
        <v>2387737</v>
      </c>
      <c r="AS70" s="1">
        <v>0</v>
      </c>
      <c r="AT70" s="1">
        <f t="shared" si="7"/>
        <v>100278502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21033106</v>
      </c>
      <c r="G71" s="1">
        <v>12648954</v>
      </c>
      <c r="H71" s="1">
        <v>0</v>
      </c>
      <c r="I71" s="1">
        <v>19151042</v>
      </c>
      <c r="J71" s="1">
        <v>0</v>
      </c>
      <c r="K71" s="1">
        <v>5500000</v>
      </c>
      <c r="L71" s="1">
        <v>0</v>
      </c>
      <c r="M71" s="1">
        <v>400000</v>
      </c>
      <c r="N71" s="1">
        <v>3401655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15320833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2429753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5053888</v>
      </c>
      <c r="AM71" s="1">
        <v>0</v>
      </c>
      <c r="AN71" s="1">
        <v>88420500</v>
      </c>
      <c r="AO71" s="1">
        <v>18612211</v>
      </c>
      <c r="AP71" s="1">
        <v>69808289</v>
      </c>
      <c r="AQ71" s="1">
        <v>16076358</v>
      </c>
      <c r="AR71" s="1">
        <v>2411454</v>
      </c>
      <c r="AS71" s="1">
        <v>0</v>
      </c>
      <c r="AT71" s="1">
        <f t="shared" si="7"/>
        <v>106908312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13644143</v>
      </c>
      <c r="G72" s="1">
        <v>19132547</v>
      </c>
      <c r="H72" s="1">
        <v>0</v>
      </c>
      <c r="I72" s="1">
        <v>12770772</v>
      </c>
      <c r="J72" s="1">
        <v>0</v>
      </c>
      <c r="K72" s="1">
        <v>4620000</v>
      </c>
      <c r="L72" s="1">
        <v>0</v>
      </c>
      <c r="M72" s="1">
        <v>400000</v>
      </c>
      <c r="N72" s="1">
        <v>2634664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9734451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1881903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10491712</v>
      </c>
      <c r="AM72" s="1">
        <v>0</v>
      </c>
      <c r="AN72" s="1">
        <v>79660793</v>
      </c>
      <c r="AO72" s="1">
        <v>14348986</v>
      </c>
      <c r="AP72" s="1">
        <v>65311807</v>
      </c>
      <c r="AQ72" s="1">
        <v>15678159</v>
      </c>
      <c r="AR72" s="1">
        <v>2351724</v>
      </c>
      <c r="AS72" s="1">
        <v>0</v>
      </c>
      <c r="AT72" s="1">
        <f t="shared" si="7"/>
        <v>97690676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16760379</v>
      </c>
      <c r="G73" s="1">
        <v>6292420</v>
      </c>
      <c r="H73" s="1">
        <v>0</v>
      </c>
      <c r="I73" s="1">
        <v>15825597</v>
      </c>
      <c r="J73" s="1">
        <v>0</v>
      </c>
      <c r="K73" s="1">
        <v>5500000</v>
      </c>
      <c r="L73" s="1">
        <v>0</v>
      </c>
      <c r="M73" s="1">
        <v>400000</v>
      </c>
      <c r="N73" s="1">
        <v>3019505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22884542</v>
      </c>
      <c r="W73" s="1">
        <v>1100000</v>
      </c>
      <c r="X73" s="1">
        <v>2432958</v>
      </c>
      <c r="Y73" s="1">
        <v>0</v>
      </c>
      <c r="Z73" s="1">
        <v>0</v>
      </c>
      <c r="AA73" s="1">
        <v>0</v>
      </c>
      <c r="AB73" s="1">
        <v>0</v>
      </c>
      <c r="AC73" s="1">
        <v>3286713</v>
      </c>
      <c r="AD73" s="1">
        <v>0</v>
      </c>
      <c r="AE73" s="1">
        <v>2156790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10376951</v>
      </c>
      <c r="AM73" s="1">
        <v>0</v>
      </c>
      <c r="AN73" s="1">
        <v>92417124</v>
      </c>
      <c r="AO73" s="1">
        <v>17060674</v>
      </c>
      <c r="AP73" s="1">
        <v>75356450</v>
      </c>
      <c r="AQ73" s="1">
        <v>16076358</v>
      </c>
      <c r="AR73" s="1">
        <v>2411454</v>
      </c>
      <c r="AS73" s="1">
        <v>0</v>
      </c>
      <c r="AT73" s="1">
        <f t="shared" si="7"/>
        <v>110904936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16615242</v>
      </c>
      <c r="G74" s="1">
        <v>1592749</v>
      </c>
      <c r="H74" s="1">
        <v>0</v>
      </c>
      <c r="I74" s="1">
        <v>13859917</v>
      </c>
      <c r="J74" s="1">
        <v>0</v>
      </c>
      <c r="K74" s="1">
        <v>4125000</v>
      </c>
      <c r="L74" s="1">
        <v>0</v>
      </c>
      <c r="M74" s="1">
        <v>400000</v>
      </c>
      <c r="N74" s="1">
        <v>2925153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6310320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2089395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3343033</v>
      </c>
      <c r="AM74" s="1">
        <v>0</v>
      </c>
      <c r="AN74" s="1">
        <v>53630809</v>
      </c>
      <c r="AO74" s="1">
        <v>6386616</v>
      </c>
      <c r="AP74" s="1">
        <v>47244193</v>
      </c>
      <c r="AQ74" s="1">
        <v>10472162</v>
      </c>
      <c r="AR74" s="1">
        <v>1570824</v>
      </c>
      <c r="AS74" s="1">
        <v>0</v>
      </c>
      <c r="AT74" s="1">
        <f t="shared" si="7"/>
        <v>65673795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16507815</v>
      </c>
      <c r="G75" s="1">
        <v>3988587</v>
      </c>
      <c r="H75" s="1">
        <v>0</v>
      </c>
      <c r="I75" s="1">
        <v>14260692</v>
      </c>
      <c r="J75" s="1">
        <v>0</v>
      </c>
      <c r="K75" s="1">
        <v>5500000</v>
      </c>
      <c r="L75" s="1">
        <v>0</v>
      </c>
      <c r="M75" s="1">
        <v>400000</v>
      </c>
      <c r="N75" s="1">
        <v>2900364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8255219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2071689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3107533</v>
      </c>
      <c r="AM75" s="1">
        <v>0</v>
      </c>
      <c r="AN75" s="1">
        <v>59203168</v>
      </c>
      <c r="AO75" s="1">
        <v>12329232</v>
      </c>
      <c r="AP75" s="1">
        <v>46873936</v>
      </c>
      <c r="AQ75" s="1">
        <v>11618380</v>
      </c>
      <c r="AR75" s="1">
        <v>1742757</v>
      </c>
      <c r="AS75" s="1">
        <v>0</v>
      </c>
      <c r="AT75" s="1">
        <f t="shared" si="7"/>
        <v>72564305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13085672</v>
      </c>
      <c r="G76" s="1">
        <v>18871727</v>
      </c>
      <c r="H76" s="1">
        <v>0</v>
      </c>
      <c r="I76" s="1">
        <v>11653999</v>
      </c>
      <c r="J76" s="1">
        <v>0</v>
      </c>
      <c r="K76" s="1">
        <v>3465000</v>
      </c>
      <c r="L76" s="1">
        <v>0</v>
      </c>
      <c r="M76" s="1">
        <v>400000</v>
      </c>
      <c r="N76" s="1">
        <v>2417817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8927942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1727012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9106738</v>
      </c>
      <c r="AM76" s="1">
        <v>0</v>
      </c>
      <c r="AN76" s="1">
        <v>73925440</v>
      </c>
      <c r="AO76" s="1">
        <v>15746072</v>
      </c>
      <c r="AP76" s="1">
        <v>58179368</v>
      </c>
      <c r="AQ76" s="1">
        <v>14531088</v>
      </c>
      <c r="AR76" s="1">
        <v>2179663</v>
      </c>
      <c r="AS76" s="1">
        <v>0</v>
      </c>
      <c r="AT76" s="1">
        <f t="shared" si="7"/>
        <v>90636191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12631826</v>
      </c>
      <c r="G77" s="1">
        <v>5034367</v>
      </c>
      <c r="H77" s="1">
        <v>0</v>
      </c>
      <c r="I77" s="1">
        <v>10839576</v>
      </c>
      <c r="J77" s="1">
        <v>0</v>
      </c>
      <c r="K77" s="1">
        <v>4620000</v>
      </c>
      <c r="L77" s="1">
        <v>0</v>
      </c>
      <c r="M77" s="1">
        <v>400000</v>
      </c>
      <c r="N77" s="1">
        <v>2433697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7542007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1738356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4450190</v>
      </c>
      <c r="AM77" s="1">
        <v>0</v>
      </c>
      <c r="AN77" s="1">
        <v>51901288</v>
      </c>
      <c r="AO77" s="1">
        <v>10824668</v>
      </c>
      <c r="AP77" s="1">
        <v>41076620</v>
      </c>
      <c r="AQ77" s="1">
        <v>10158004</v>
      </c>
      <c r="AR77" s="1">
        <v>1523701</v>
      </c>
      <c r="AS77" s="1">
        <v>0</v>
      </c>
      <c r="AT77" s="1">
        <f t="shared" si="7"/>
        <v>63582993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13391721</v>
      </c>
      <c r="G78" s="1">
        <v>5663078</v>
      </c>
      <c r="H78" s="1">
        <v>0</v>
      </c>
      <c r="I78" s="1">
        <v>12677327</v>
      </c>
      <c r="J78" s="1">
        <v>0</v>
      </c>
      <c r="K78" s="1">
        <v>4620000</v>
      </c>
      <c r="L78" s="1">
        <v>0</v>
      </c>
      <c r="M78" s="1">
        <v>400000</v>
      </c>
      <c r="N78" s="1">
        <v>2541184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9544367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1815132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10188963</v>
      </c>
      <c r="AM78" s="1">
        <v>0</v>
      </c>
      <c r="AN78" s="1">
        <v>66267001</v>
      </c>
      <c r="AO78" s="1">
        <v>12971823</v>
      </c>
      <c r="AP78" s="1">
        <v>53295178</v>
      </c>
      <c r="AQ78" s="1">
        <v>12777146</v>
      </c>
      <c r="AR78" s="1">
        <v>1916572</v>
      </c>
      <c r="AS78" s="1">
        <v>0</v>
      </c>
      <c r="AT78" s="1">
        <f t="shared" si="7"/>
        <v>80960719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11513970</v>
      </c>
      <c r="G79" s="1">
        <v>238515</v>
      </c>
      <c r="H79" s="1">
        <v>0</v>
      </c>
      <c r="I79" s="1">
        <v>8938779</v>
      </c>
      <c r="J79" s="1">
        <v>0</v>
      </c>
      <c r="K79" s="1">
        <v>4620000</v>
      </c>
      <c r="L79" s="1">
        <v>0</v>
      </c>
      <c r="M79" s="1">
        <v>400000</v>
      </c>
      <c r="N79" s="1">
        <v>2017313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6431774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1440938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3458249</v>
      </c>
      <c r="AM79" s="1">
        <v>0</v>
      </c>
      <c r="AN79" s="1">
        <v>41270807</v>
      </c>
      <c r="AO79" s="1">
        <v>6445929</v>
      </c>
      <c r="AP79" s="1">
        <v>34824878</v>
      </c>
      <c r="AQ79" s="1">
        <v>8031908</v>
      </c>
      <c r="AR79" s="1">
        <v>1204786</v>
      </c>
      <c r="AS79" s="1">
        <v>0</v>
      </c>
      <c r="AT79" s="1">
        <f t="shared" si="7"/>
        <v>50507501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11299663</v>
      </c>
      <c r="G80" s="1">
        <v>9515133</v>
      </c>
      <c r="H80" s="1">
        <v>0</v>
      </c>
      <c r="I80" s="1">
        <v>10399020</v>
      </c>
      <c r="J80" s="1">
        <v>0</v>
      </c>
      <c r="K80" s="1">
        <v>4620000</v>
      </c>
      <c r="L80" s="1">
        <v>0</v>
      </c>
      <c r="M80" s="1">
        <v>400000</v>
      </c>
      <c r="N80" s="1">
        <v>2168588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5382389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1548991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2912104</v>
      </c>
      <c r="AM80" s="1">
        <v>0</v>
      </c>
      <c r="AN80" s="1">
        <v>50615888</v>
      </c>
      <c r="AO80" s="1">
        <v>10640109</v>
      </c>
      <c r="AP80" s="1">
        <v>39975779</v>
      </c>
      <c r="AQ80" s="1">
        <v>9869178</v>
      </c>
      <c r="AR80" s="1">
        <v>1480377</v>
      </c>
      <c r="AS80" s="1">
        <v>0</v>
      </c>
      <c r="AT80" s="1">
        <f t="shared" si="7"/>
        <v>61965443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18144229</v>
      </c>
      <c r="G81" s="1">
        <v>956188</v>
      </c>
      <c r="H81" s="1">
        <v>0</v>
      </c>
      <c r="I81" s="1">
        <v>16024296</v>
      </c>
      <c r="J81" s="1">
        <v>0</v>
      </c>
      <c r="K81" s="1">
        <v>5500000</v>
      </c>
      <c r="L81" s="1">
        <v>0</v>
      </c>
      <c r="M81" s="1">
        <v>400000</v>
      </c>
      <c r="N81" s="1">
        <v>2539797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4106225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1814140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2539797</v>
      </c>
      <c r="AM81" s="1">
        <v>0</v>
      </c>
      <c r="AN81" s="1">
        <v>57728479</v>
      </c>
      <c r="AO81" s="1">
        <v>12195043</v>
      </c>
      <c r="AP81" s="1">
        <v>45533436</v>
      </c>
      <c r="AQ81" s="1">
        <v>10624934</v>
      </c>
      <c r="AR81" s="1">
        <v>1593740</v>
      </c>
      <c r="AS81" s="1">
        <v>0</v>
      </c>
      <c r="AT81" s="1">
        <f t="shared" si="7"/>
        <v>69947153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17604815</v>
      </c>
      <c r="G82" s="1">
        <v>12525892</v>
      </c>
      <c r="H82" s="1">
        <v>0</v>
      </c>
      <c r="I82" s="1">
        <v>14923059</v>
      </c>
      <c r="J82" s="1">
        <v>0</v>
      </c>
      <c r="K82" s="1">
        <v>5500000</v>
      </c>
      <c r="L82" s="1">
        <v>0</v>
      </c>
      <c r="M82" s="1">
        <v>400000</v>
      </c>
      <c r="N82" s="1">
        <v>2986063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9145704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2132902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3924539</v>
      </c>
      <c r="AM82" s="1">
        <v>0</v>
      </c>
      <c r="AN82" s="1">
        <v>70242974</v>
      </c>
      <c r="AO82" s="1">
        <v>15395199</v>
      </c>
      <c r="AP82" s="1">
        <v>54847775</v>
      </c>
      <c r="AQ82" s="1">
        <v>14048595</v>
      </c>
      <c r="AR82" s="1">
        <v>2107289</v>
      </c>
      <c r="AS82" s="1">
        <v>0</v>
      </c>
      <c r="AT82" s="1">
        <f t="shared" si="7"/>
        <v>86398858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12389655</v>
      </c>
      <c r="G83" s="1">
        <v>7135988</v>
      </c>
      <c r="H83" s="1">
        <v>0</v>
      </c>
      <c r="I83" s="1">
        <v>11605701</v>
      </c>
      <c r="J83" s="1">
        <v>0</v>
      </c>
      <c r="K83" s="1">
        <v>4620000</v>
      </c>
      <c r="L83" s="1">
        <v>0</v>
      </c>
      <c r="M83" s="1">
        <v>400000</v>
      </c>
      <c r="N83" s="1">
        <v>2376974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8746735</v>
      </c>
      <c r="W83" s="1">
        <v>1100000</v>
      </c>
      <c r="X83" s="1">
        <v>1798498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1697838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9149978</v>
      </c>
      <c r="AM83" s="1">
        <v>0</v>
      </c>
      <c r="AN83" s="1">
        <v>62291367</v>
      </c>
      <c r="AO83" s="1">
        <v>16195151</v>
      </c>
      <c r="AP83" s="1">
        <v>46096216</v>
      </c>
      <c r="AQ83" s="1">
        <v>12204273</v>
      </c>
      <c r="AR83" s="1">
        <v>1830641</v>
      </c>
      <c r="AS83" s="1">
        <v>0</v>
      </c>
      <c r="AT83" s="1">
        <f t="shared" si="7"/>
        <v>76326281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22643039</v>
      </c>
      <c r="G84" s="1">
        <v>13147396</v>
      </c>
      <c r="H84" s="1">
        <v>0</v>
      </c>
      <c r="I84" s="1">
        <v>24561613</v>
      </c>
      <c r="J84" s="1">
        <v>0</v>
      </c>
      <c r="K84" s="1">
        <v>0</v>
      </c>
      <c r="L84" s="1">
        <v>0</v>
      </c>
      <c r="M84" s="1">
        <v>400000</v>
      </c>
      <c r="N84" s="1">
        <v>3599229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5645981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2570878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3085054</v>
      </c>
      <c r="AM84" s="1">
        <v>0</v>
      </c>
      <c r="AN84" s="1">
        <v>77864459</v>
      </c>
      <c r="AO84" s="1">
        <v>15681089</v>
      </c>
      <c r="AP84" s="1">
        <v>62183370</v>
      </c>
      <c r="AQ84" s="1">
        <v>15350638</v>
      </c>
      <c r="AR84" s="1">
        <v>2302596</v>
      </c>
      <c r="AS84" s="1">
        <v>0</v>
      </c>
      <c r="AT84" s="1">
        <f t="shared" si="7"/>
        <v>95517693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12542523</v>
      </c>
      <c r="G85" s="1">
        <v>3845233</v>
      </c>
      <c r="H85" s="1">
        <v>0</v>
      </c>
      <c r="I85" s="1">
        <v>10747883</v>
      </c>
      <c r="J85" s="1">
        <v>950000</v>
      </c>
      <c r="K85" s="1">
        <v>3465000</v>
      </c>
      <c r="L85" s="1">
        <v>0</v>
      </c>
      <c r="M85" s="1">
        <v>400000</v>
      </c>
      <c r="N85" s="1">
        <v>2399348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7406434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1713820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4113168</v>
      </c>
      <c r="AM85" s="1">
        <v>0</v>
      </c>
      <c r="AN85" s="1">
        <v>51064678</v>
      </c>
      <c r="AO85" s="1">
        <v>7639612</v>
      </c>
      <c r="AP85" s="1">
        <v>43425066</v>
      </c>
      <c r="AQ85" s="1">
        <v>9546682</v>
      </c>
      <c r="AR85" s="1">
        <v>1432002</v>
      </c>
      <c r="AS85" s="1">
        <v>0</v>
      </c>
      <c r="AT85" s="1">
        <f t="shared" si="7"/>
        <v>62043362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20039665</v>
      </c>
      <c r="G86" s="1">
        <v>4680034</v>
      </c>
      <c r="H86" s="1">
        <v>0</v>
      </c>
      <c r="I86" s="1">
        <v>17900424</v>
      </c>
      <c r="J86" s="1">
        <v>0</v>
      </c>
      <c r="K86" s="1">
        <v>5500000</v>
      </c>
      <c r="L86" s="1">
        <v>0</v>
      </c>
      <c r="M86" s="1">
        <v>400000</v>
      </c>
      <c r="N86" s="1">
        <v>3053951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17911987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2181394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5235344</v>
      </c>
      <c r="AM86" s="1">
        <v>0</v>
      </c>
      <c r="AN86" s="1">
        <v>79272799</v>
      </c>
      <c r="AO86" s="1">
        <v>12524470</v>
      </c>
      <c r="AP86" s="1">
        <v>66748329</v>
      </c>
      <c r="AQ86" s="1">
        <v>15600560</v>
      </c>
      <c r="AR86" s="1">
        <v>2340084</v>
      </c>
      <c r="AS86" s="1">
        <v>0</v>
      </c>
      <c r="AT86" s="1">
        <f t="shared" si="7"/>
        <v>97213443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7"/>
        <v>0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12668211</v>
      </c>
      <c r="G88" s="1">
        <v>0</v>
      </c>
      <c r="H88" s="1">
        <v>0</v>
      </c>
      <c r="I88" s="1">
        <v>11160722</v>
      </c>
      <c r="J88" s="1">
        <v>0</v>
      </c>
      <c r="K88" s="1">
        <v>3465000</v>
      </c>
      <c r="L88" s="1">
        <v>0</v>
      </c>
      <c r="M88" s="1">
        <v>400000</v>
      </c>
      <c r="N88" s="1">
        <v>2447012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7571392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1747866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4194878</v>
      </c>
      <c r="AM88" s="1">
        <v>0</v>
      </c>
      <c r="AN88" s="1">
        <v>44755081</v>
      </c>
      <c r="AO88" s="1">
        <v>7894855</v>
      </c>
      <c r="AP88" s="1">
        <v>36860226</v>
      </c>
      <c r="AQ88" s="1">
        <v>8951016</v>
      </c>
      <c r="AR88" s="1">
        <v>1342652</v>
      </c>
      <c r="AS88" s="1">
        <v>0</v>
      </c>
      <c r="AT88" s="1">
        <f t="shared" si="7"/>
        <v>55048749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13563000</v>
      </c>
      <c r="G89" s="1">
        <v>7973928</v>
      </c>
      <c r="H89" s="1">
        <v>0</v>
      </c>
      <c r="I89" s="1">
        <v>13156997</v>
      </c>
      <c r="J89" s="1">
        <v>0</v>
      </c>
      <c r="K89" s="1">
        <v>4620000</v>
      </c>
      <c r="L89" s="1">
        <v>0</v>
      </c>
      <c r="M89" s="1">
        <v>400000</v>
      </c>
      <c r="N89" s="1">
        <v>2607334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9773815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1862381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10400994</v>
      </c>
      <c r="AM89" s="1">
        <v>0</v>
      </c>
      <c r="AN89" s="1">
        <v>68697272</v>
      </c>
      <c r="AO89" s="1">
        <v>14074983</v>
      </c>
      <c r="AP89" s="1">
        <v>54622289</v>
      </c>
      <c r="AQ89" s="1">
        <v>13485454</v>
      </c>
      <c r="AR89" s="1">
        <v>2022818</v>
      </c>
      <c r="AS89" s="1">
        <v>0</v>
      </c>
      <c r="AT89" s="1">
        <f t="shared" si="7"/>
        <v>84205544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12246377</v>
      </c>
      <c r="G90" s="1">
        <v>8721419</v>
      </c>
      <c r="H90" s="1">
        <v>0</v>
      </c>
      <c r="I90" s="1">
        <v>11043385</v>
      </c>
      <c r="J90" s="1">
        <v>0</v>
      </c>
      <c r="K90" s="1">
        <v>4620000</v>
      </c>
      <c r="L90" s="1">
        <v>0</v>
      </c>
      <c r="M90" s="1">
        <v>400000</v>
      </c>
      <c r="N90" s="1">
        <v>2318706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11443979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1656217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5432396</v>
      </c>
      <c r="AM90" s="1">
        <v>0</v>
      </c>
      <c r="AN90" s="1">
        <v>58982479</v>
      </c>
      <c r="AO90" s="1">
        <v>10517057</v>
      </c>
      <c r="AP90" s="1">
        <v>48465422</v>
      </c>
      <c r="AQ90" s="1">
        <v>11796496</v>
      </c>
      <c r="AR90" s="1">
        <v>1769474</v>
      </c>
      <c r="AS90" s="1">
        <v>0</v>
      </c>
      <c r="AT90" s="1">
        <f t="shared" si="7"/>
        <v>72548449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15603531</v>
      </c>
      <c r="G91" s="1">
        <v>14663758</v>
      </c>
      <c r="H91" s="1">
        <v>0</v>
      </c>
      <c r="I91" s="1">
        <v>14863577</v>
      </c>
      <c r="J91" s="1">
        <v>0</v>
      </c>
      <c r="K91" s="1">
        <v>5500000</v>
      </c>
      <c r="L91" s="1">
        <v>0</v>
      </c>
      <c r="M91" s="1">
        <v>400000</v>
      </c>
      <c r="N91" s="1">
        <v>2614608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25953869</v>
      </c>
      <c r="W91" s="1">
        <v>1100000</v>
      </c>
      <c r="X91" s="1">
        <v>0</v>
      </c>
      <c r="Y91" s="1">
        <v>526285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1867577</v>
      </c>
      <c r="AF91" s="1">
        <v>4222822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4482186</v>
      </c>
      <c r="AM91" s="1">
        <v>0</v>
      </c>
      <c r="AN91" s="1">
        <v>93068213</v>
      </c>
      <c r="AO91" s="1">
        <v>14916824</v>
      </c>
      <c r="AP91" s="1">
        <v>78151389</v>
      </c>
      <c r="AQ91" s="1">
        <v>14961775</v>
      </c>
      <c r="AR91" s="1">
        <v>2244267</v>
      </c>
      <c r="AS91" s="1">
        <v>0</v>
      </c>
      <c r="AT91" s="1">
        <f t="shared" si="7"/>
        <v>110274255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18958949</v>
      </c>
      <c r="G92" s="1">
        <v>21017568</v>
      </c>
      <c r="H92" s="1">
        <v>0</v>
      </c>
      <c r="I92" s="1">
        <v>22621499</v>
      </c>
      <c r="J92" s="1">
        <v>0</v>
      </c>
      <c r="K92" s="1">
        <v>4620000</v>
      </c>
      <c r="L92" s="1">
        <v>0</v>
      </c>
      <c r="M92" s="1">
        <v>400000</v>
      </c>
      <c r="N92" s="1">
        <v>2989609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10236228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2135435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3843783</v>
      </c>
      <c r="AM92" s="1">
        <v>0</v>
      </c>
      <c r="AN92" s="1">
        <v>90304340</v>
      </c>
      <c r="AO92" s="1">
        <v>38153426</v>
      </c>
      <c r="AP92" s="1">
        <v>52150914</v>
      </c>
      <c r="AQ92" s="1">
        <v>16076358</v>
      </c>
      <c r="AR92" s="1">
        <v>2411454</v>
      </c>
      <c r="AS92" s="1">
        <v>0</v>
      </c>
      <c r="AT92" s="1">
        <f t="shared" si="7"/>
        <v>108792152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18108489</v>
      </c>
      <c r="G93" s="1">
        <v>8532371</v>
      </c>
      <c r="H93" s="1">
        <v>0</v>
      </c>
      <c r="I93" s="1">
        <v>16140365</v>
      </c>
      <c r="J93" s="1">
        <v>0</v>
      </c>
      <c r="K93" s="1">
        <v>5500000</v>
      </c>
      <c r="L93" s="1">
        <v>0</v>
      </c>
      <c r="M93" s="1">
        <v>400000</v>
      </c>
      <c r="N93" s="1">
        <v>3169635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16247382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2264025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4528050</v>
      </c>
      <c r="AM93" s="1">
        <v>0</v>
      </c>
      <c r="AN93" s="1">
        <v>78371586</v>
      </c>
      <c r="AO93" s="1">
        <v>16772166</v>
      </c>
      <c r="AP93" s="1">
        <v>61599420</v>
      </c>
      <c r="AQ93" s="1">
        <v>15198063</v>
      </c>
      <c r="AR93" s="1">
        <v>2279710</v>
      </c>
      <c r="AS93" s="1">
        <v>0</v>
      </c>
      <c r="AT93" s="1">
        <f t="shared" si="7"/>
        <v>95849359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20284776</v>
      </c>
      <c r="G94" s="1">
        <v>25969157</v>
      </c>
      <c r="H94" s="1">
        <v>0</v>
      </c>
      <c r="I94" s="1">
        <v>18725119</v>
      </c>
      <c r="J94" s="1">
        <v>0</v>
      </c>
      <c r="K94" s="1">
        <v>4125000</v>
      </c>
      <c r="L94" s="1">
        <v>0</v>
      </c>
      <c r="M94" s="1">
        <v>400000</v>
      </c>
      <c r="N94" s="1">
        <v>3139739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8732851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2868911</v>
      </c>
      <c r="AD94" s="1">
        <v>0</v>
      </c>
      <c r="AE94" s="1">
        <v>2242671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3364006</v>
      </c>
      <c r="AM94" s="1">
        <v>0</v>
      </c>
      <c r="AN94" s="1">
        <v>92222230</v>
      </c>
      <c r="AO94" s="1">
        <v>17081184</v>
      </c>
      <c r="AP94" s="1">
        <v>75141046</v>
      </c>
      <c r="AQ94" s="1">
        <v>16076358</v>
      </c>
      <c r="AR94" s="1">
        <v>2411454</v>
      </c>
      <c r="AS94" s="1">
        <v>0</v>
      </c>
      <c r="AT94" s="1">
        <f t="shared" si="7"/>
        <v>110710042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11936329</v>
      </c>
      <c r="G95" s="1">
        <v>16258597</v>
      </c>
      <c r="H95" s="1">
        <v>0</v>
      </c>
      <c r="I95" s="1">
        <v>10540003</v>
      </c>
      <c r="J95" s="1">
        <v>0</v>
      </c>
      <c r="K95" s="1">
        <v>4620000</v>
      </c>
      <c r="L95" s="1">
        <v>0</v>
      </c>
      <c r="M95" s="1">
        <v>400000</v>
      </c>
      <c r="N95" s="1">
        <v>2207095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8272214</v>
      </c>
      <c r="W95" s="1">
        <v>1100000</v>
      </c>
      <c r="X95" s="1">
        <v>1732693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1576496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8940986</v>
      </c>
      <c r="AM95" s="1">
        <v>0</v>
      </c>
      <c r="AN95" s="1">
        <v>69965682</v>
      </c>
      <c r="AO95" s="1">
        <v>13695308</v>
      </c>
      <c r="AP95" s="1">
        <v>56270374</v>
      </c>
      <c r="AQ95" s="1">
        <v>13516883</v>
      </c>
      <c r="AR95" s="1">
        <v>2027532</v>
      </c>
      <c r="AS95" s="1">
        <v>0</v>
      </c>
      <c r="AT95" s="1">
        <f t="shared" si="7"/>
        <v>85510097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12371767</v>
      </c>
      <c r="G96" s="1">
        <v>10795659</v>
      </c>
      <c r="H96" s="1">
        <v>0</v>
      </c>
      <c r="I96" s="1">
        <v>11332026</v>
      </c>
      <c r="J96" s="1">
        <v>0</v>
      </c>
      <c r="K96" s="1">
        <v>4620000</v>
      </c>
      <c r="L96" s="1">
        <v>0</v>
      </c>
      <c r="M96" s="1">
        <v>400000</v>
      </c>
      <c r="N96" s="1">
        <v>2355245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10179937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1682317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4575904</v>
      </c>
      <c r="AM96" s="1">
        <v>0</v>
      </c>
      <c r="AN96" s="1">
        <v>59412855</v>
      </c>
      <c r="AO96" s="1">
        <v>9569360</v>
      </c>
      <c r="AP96" s="1">
        <v>49843495</v>
      </c>
      <c r="AQ96" s="1">
        <v>11882571</v>
      </c>
      <c r="AR96" s="1">
        <v>1782386</v>
      </c>
      <c r="AS96" s="1">
        <v>0</v>
      </c>
      <c r="AT96" s="1">
        <f t="shared" si="7"/>
        <v>73077812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1905510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1219526</v>
      </c>
      <c r="AK97" s="1">
        <v>0</v>
      </c>
      <c r="AL97" s="1">
        <v>0</v>
      </c>
      <c r="AM97" s="1">
        <v>0</v>
      </c>
      <c r="AN97" s="1">
        <v>35975673</v>
      </c>
      <c r="AO97" s="1">
        <v>4552346</v>
      </c>
      <c r="AP97" s="1">
        <v>31423327</v>
      </c>
      <c r="AQ97" s="1">
        <v>6972881</v>
      </c>
      <c r="AR97" s="1">
        <v>1045932</v>
      </c>
      <c r="AS97" s="1">
        <v>530000</v>
      </c>
      <c r="AT97" s="1">
        <f t="shared" si="7"/>
        <v>44524486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13743858</v>
      </c>
      <c r="G98" s="1">
        <v>7054462</v>
      </c>
      <c r="H98" s="1">
        <v>0</v>
      </c>
      <c r="I98" s="1">
        <v>12746628</v>
      </c>
      <c r="J98" s="1">
        <v>0</v>
      </c>
      <c r="K98" s="1">
        <v>4620000</v>
      </c>
      <c r="L98" s="1">
        <v>0</v>
      </c>
      <c r="M98" s="1">
        <v>400000</v>
      </c>
      <c r="N98" s="1">
        <v>2640913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9519414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1886366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4904550</v>
      </c>
      <c r="AM98" s="1">
        <v>0</v>
      </c>
      <c r="AN98" s="1">
        <v>58616191</v>
      </c>
      <c r="AO98" s="1">
        <v>13233827</v>
      </c>
      <c r="AP98" s="1">
        <v>45382364</v>
      </c>
      <c r="AQ98" s="1">
        <v>11723238</v>
      </c>
      <c r="AR98" s="1">
        <v>1758486</v>
      </c>
      <c r="AS98" s="1">
        <v>0</v>
      </c>
      <c r="AT98" s="1">
        <f t="shared" si="7"/>
        <v>72097915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12755224</v>
      </c>
      <c r="G99" s="1">
        <v>1955450</v>
      </c>
      <c r="H99" s="1">
        <v>0</v>
      </c>
      <c r="I99" s="1">
        <v>10808219</v>
      </c>
      <c r="J99" s="1">
        <v>950000</v>
      </c>
      <c r="K99" s="1">
        <v>3465000</v>
      </c>
      <c r="L99" s="1">
        <v>0</v>
      </c>
      <c r="M99" s="1">
        <v>400000</v>
      </c>
      <c r="N99" s="1">
        <v>2476694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1270000</v>
      </c>
      <c r="U99" s="1">
        <v>0</v>
      </c>
      <c r="V99" s="1">
        <v>7532916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1769067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4245760</v>
      </c>
      <c r="AM99" s="1">
        <v>0</v>
      </c>
      <c r="AN99" s="1">
        <v>49839599</v>
      </c>
      <c r="AO99" s="1">
        <v>4257267</v>
      </c>
      <c r="AP99" s="1">
        <v>45582332</v>
      </c>
      <c r="AQ99" s="1">
        <v>9301666</v>
      </c>
      <c r="AR99" s="1">
        <v>1395250</v>
      </c>
      <c r="AS99" s="1">
        <v>0</v>
      </c>
      <c r="AT99" s="1">
        <f t="shared" si="7"/>
        <v>60536515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f t="shared" si="7"/>
        <v>0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13144024</v>
      </c>
      <c r="G101" s="1">
        <v>5284024</v>
      </c>
      <c r="H101" s="1">
        <v>0</v>
      </c>
      <c r="I101" s="1">
        <v>11615371</v>
      </c>
      <c r="J101" s="1">
        <v>0</v>
      </c>
      <c r="K101" s="1">
        <v>3465000</v>
      </c>
      <c r="L101" s="1">
        <v>0</v>
      </c>
      <c r="M101" s="1">
        <v>400000</v>
      </c>
      <c r="N101" s="1">
        <v>2437599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8905521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1741142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8957696</v>
      </c>
      <c r="AM101" s="1">
        <v>0</v>
      </c>
      <c r="AN101" s="1">
        <v>58958380</v>
      </c>
      <c r="AO101" s="1">
        <v>10908004</v>
      </c>
      <c r="AP101" s="1">
        <v>48050376</v>
      </c>
      <c r="AQ101" s="1">
        <v>11791676</v>
      </c>
      <c r="AR101" s="1">
        <v>1768751</v>
      </c>
      <c r="AS101" s="1">
        <v>0</v>
      </c>
      <c r="AT101" s="1">
        <f t="shared" si="7"/>
        <v>72518807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16825371</v>
      </c>
      <c r="G102" s="1">
        <v>10947252</v>
      </c>
      <c r="H102" s="1">
        <v>0</v>
      </c>
      <c r="I102" s="1">
        <v>15360684</v>
      </c>
      <c r="J102" s="1">
        <v>0</v>
      </c>
      <c r="K102" s="1">
        <v>5500000</v>
      </c>
      <c r="L102" s="1">
        <v>0</v>
      </c>
      <c r="M102" s="1">
        <v>400000</v>
      </c>
      <c r="N102" s="1">
        <v>3042252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22750536</v>
      </c>
      <c r="W102" s="1">
        <v>1100000</v>
      </c>
      <c r="X102" s="1">
        <v>2442393</v>
      </c>
      <c r="Y102" s="1">
        <v>0</v>
      </c>
      <c r="Z102" s="1">
        <v>0</v>
      </c>
      <c r="AA102" s="1">
        <v>0</v>
      </c>
      <c r="AB102" s="1">
        <v>0</v>
      </c>
      <c r="AC102" s="1">
        <v>3286713</v>
      </c>
      <c r="AD102" s="1">
        <v>0</v>
      </c>
      <c r="AE102" s="1">
        <v>2173037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10436743</v>
      </c>
      <c r="AM102" s="1">
        <v>0</v>
      </c>
      <c r="AN102" s="1">
        <v>94264981</v>
      </c>
      <c r="AO102" s="1">
        <v>14930459</v>
      </c>
      <c r="AP102" s="1">
        <v>79334522</v>
      </c>
      <c r="AQ102" s="1">
        <v>16076358</v>
      </c>
      <c r="AR102" s="1">
        <v>2411454</v>
      </c>
      <c r="AS102" s="1">
        <v>0</v>
      </c>
      <c r="AT102" s="1">
        <f t="shared" si="7"/>
        <v>112752793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4482876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2295232</v>
      </c>
      <c r="AK103" s="1">
        <v>0</v>
      </c>
      <c r="AL103" s="1">
        <v>0</v>
      </c>
      <c r="AM103" s="1">
        <v>0</v>
      </c>
      <c r="AN103" s="1">
        <v>38954323</v>
      </c>
      <c r="AO103" s="1">
        <v>5931194</v>
      </c>
      <c r="AP103" s="1">
        <v>33023129</v>
      </c>
      <c r="AQ103" s="1">
        <v>7346357</v>
      </c>
      <c r="AR103" s="1">
        <v>1101954</v>
      </c>
      <c r="AS103" s="1">
        <v>1060000</v>
      </c>
      <c r="AT103" s="1">
        <f t="shared" si="7"/>
        <v>48462634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18050714</v>
      </c>
      <c r="G104" s="1">
        <v>0</v>
      </c>
      <c r="H104" s="1">
        <v>0</v>
      </c>
      <c r="I104" s="1">
        <v>14531344</v>
      </c>
      <c r="J104" s="1">
        <v>0</v>
      </c>
      <c r="K104" s="1">
        <v>4125000</v>
      </c>
      <c r="L104" s="1">
        <v>0</v>
      </c>
      <c r="M104" s="1">
        <v>400000</v>
      </c>
      <c r="N104" s="1">
        <v>3148147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9026201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2248676</v>
      </c>
      <c r="AF104" s="1">
        <v>1111269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4497353</v>
      </c>
      <c r="AM104" s="1">
        <v>0</v>
      </c>
      <c r="AN104" s="1">
        <v>59508704</v>
      </c>
      <c r="AO104" s="1">
        <v>7298535</v>
      </c>
      <c r="AP104" s="1">
        <v>52210169</v>
      </c>
      <c r="AQ104" s="1">
        <v>11425487</v>
      </c>
      <c r="AR104" s="1">
        <v>1713823</v>
      </c>
      <c r="AS104" s="1">
        <v>0</v>
      </c>
      <c r="AT104" s="1">
        <f t="shared" si="7"/>
        <v>72648014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13425387</v>
      </c>
      <c r="G105" s="1">
        <v>7693704</v>
      </c>
      <c r="H105" s="1">
        <v>0</v>
      </c>
      <c r="I105" s="1">
        <v>13125702</v>
      </c>
      <c r="J105" s="1">
        <v>0</v>
      </c>
      <c r="K105" s="1">
        <v>4620000</v>
      </c>
      <c r="L105" s="1">
        <v>0</v>
      </c>
      <c r="M105" s="1">
        <v>400000</v>
      </c>
      <c r="N105" s="1">
        <v>2560665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18653863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1829047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10977993</v>
      </c>
      <c r="AM105" s="1">
        <v>0</v>
      </c>
      <c r="AN105" s="1">
        <v>79827746</v>
      </c>
      <c r="AO105" s="1">
        <v>17895068</v>
      </c>
      <c r="AP105" s="1">
        <v>61932678</v>
      </c>
      <c r="AQ105" s="1">
        <v>15267042</v>
      </c>
      <c r="AR105" s="1">
        <v>2290056</v>
      </c>
      <c r="AS105" s="1">
        <v>0</v>
      </c>
      <c r="AT105" s="1">
        <f t="shared" si="7"/>
        <v>97384844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17616410</v>
      </c>
      <c r="G106" s="1">
        <v>1150293</v>
      </c>
      <c r="H106" s="1">
        <v>0</v>
      </c>
      <c r="I106" s="1">
        <v>15699094</v>
      </c>
      <c r="J106" s="1">
        <v>0</v>
      </c>
      <c r="K106" s="1">
        <v>4125000</v>
      </c>
      <c r="L106" s="1">
        <v>0</v>
      </c>
      <c r="M106" s="1">
        <v>400000</v>
      </c>
      <c r="N106" s="1">
        <v>2997408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9523090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2506815</v>
      </c>
      <c r="AD106" s="1">
        <v>0</v>
      </c>
      <c r="AE106" s="1">
        <v>2141006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3853810</v>
      </c>
      <c r="AM106" s="1">
        <v>0</v>
      </c>
      <c r="AN106" s="1">
        <v>63494195</v>
      </c>
      <c r="AO106" s="1">
        <v>11042099</v>
      </c>
      <c r="AP106" s="1">
        <v>52452096</v>
      </c>
      <c r="AQ106" s="1">
        <v>12222585</v>
      </c>
      <c r="AR106" s="1">
        <v>1833388</v>
      </c>
      <c r="AS106" s="1">
        <v>0</v>
      </c>
      <c r="AT106" s="1">
        <f t="shared" si="7"/>
        <v>77550168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12673343</v>
      </c>
      <c r="G107" s="1">
        <v>8148077</v>
      </c>
      <c r="H107" s="1">
        <v>0</v>
      </c>
      <c r="I107" s="1">
        <v>11125505</v>
      </c>
      <c r="J107" s="1">
        <v>0</v>
      </c>
      <c r="K107" s="1">
        <v>4620000</v>
      </c>
      <c r="L107" s="1">
        <v>0</v>
      </c>
      <c r="M107" s="1">
        <v>400000</v>
      </c>
      <c r="N107" s="1">
        <v>2502173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16163606</v>
      </c>
      <c r="W107" s="1">
        <v>1100000</v>
      </c>
      <c r="X107" s="1">
        <v>1839679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1787266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8234424</v>
      </c>
      <c r="AM107" s="1">
        <v>0</v>
      </c>
      <c r="AN107" s="1">
        <v>70816611</v>
      </c>
      <c r="AO107" s="1">
        <v>19347504</v>
      </c>
      <c r="AP107" s="1">
        <v>51469107</v>
      </c>
      <c r="AQ107" s="1">
        <v>13718815</v>
      </c>
      <c r="AR107" s="1">
        <v>2057822</v>
      </c>
      <c r="AS107" s="1">
        <v>0</v>
      </c>
      <c r="AT107" s="1">
        <f t="shared" si="7"/>
        <v>86593248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1821714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2331794</v>
      </c>
      <c r="AK108" s="1">
        <v>0</v>
      </c>
      <c r="AL108" s="1">
        <v>0</v>
      </c>
      <c r="AM108" s="1">
        <v>0</v>
      </c>
      <c r="AN108" s="1">
        <v>37894940</v>
      </c>
      <c r="AO108" s="1">
        <v>4471651</v>
      </c>
      <c r="AP108" s="1">
        <v>33423289</v>
      </c>
      <c r="AQ108" s="1">
        <v>6912227</v>
      </c>
      <c r="AR108" s="1">
        <v>1036834</v>
      </c>
      <c r="AS108" s="1">
        <v>390000</v>
      </c>
      <c r="AT108" s="1">
        <f t="shared" si="7"/>
        <v>46234001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12236197</v>
      </c>
      <c r="G109" s="1">
        <v>5426799</v>
      </c>
      <c r="H109" s="1">
        <v>0</v>
      </c>
      <c r="I109" s="1">
        <v>10882485</v>
      </c>
      <c r="J109" s="1">
        <v>0</v>
      </c>
      <c r="K109" s="1">
        <v>4620000</v>
      </c>
      <c r="L109" s="1">
        <v>0</v>
      </c>
      <c r="M109" s="1">
        <v>400000</v>
      </c>
      <c r="N109" s="1">
        <v>2142310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15789134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1530221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8689985</v>
      </c>
      <c r="AM109" s="1">
        <v>0</v>
      </c>
      <c r="AN109" s="1">
        <v>65863353</v>
      </c>
      <c r="AO109" s="1">
        <v>12867747</v>
      </c>
      <c r="AP109" s="1">
        <v>52995606</v>
      </c>
      <c r="AQ109" s="1">
        <v>12918671</v>
      </c>
      <c r="AR109" s="1">
        <v>1937801</v>
      </c>
      <c r="AS109" s="1">
        <v>0</v>
      </c>
      <c r="AT109" s="1">
        <f t="shared" si="7"/>
        <v>80719825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17089051</v>
      </c>
      <c r="G110" s="1">
        <v>16776793</v>
      </c>
      <c r="H110" s="1">
        <v>0</v>
      </c>
      <c r="I110" s="1">
        <v>14703176</v>
      </c>
      <c r="J110" s="1">
        <v>0</v>
      </c>
      <c r="K110" s="1">
        <v>5500000</v>
      </c>
      <c r="L110" s="1">
        <v>0</v>
      </c>
      <c r="M110" s="1">
        <v>400000</v>
      </c>
      <c r="N110" s="1">
        <v>2812833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30734088</v>
      </c>
      <c r="W110" s="1">
        <v>1100000</v>
      </c>
      <c r="X110" s="1">
        <v>0</v>
      </c>
      <c r="Y110" s="1">
        <v>652812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2009166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4821998</v>
      </c>
      <c r="AM110" s="1">
        <v>0</v>
      </c>
      <c r="AN110" s="1">
        <v>96599917</v>
      </c>
      <c r="AO110" s="1">
        <v>15869624</v>
      </c>
      <c r="AP110" s="1">
        <v>80730293</v>
      </c>
      <c r="AQ110" s="1">
        <v>16234214</v>
      </c>
      <c r="AR110" s="1">
        <v>2435133</v>
      </c>
      <c r="AS110" s="1">
        <v>0</v>
      </c>
      <c r="AT110" s="1">
        <f t="shared" si="7"/>
        <v>115269264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12410639</v>
      </c>
      <c r="G111" s="1">
        <v>7065346</v>
      </c>
      <c r="H111" s="1">
        <v>0</v>
      </c>
      <c r="I111" s="1">
        <v>11189096</v>
      </c>
      <c r="J111" s="1">
        <v>0</v>
      </c>
      <c r="K111" s="1">
        <v>3465000</v>
      </c>
      <c r="L111" s="1">
        <v>0</v>
      </c>
      <c r="M111" s="1">
        <v>400000</v>
      </c>
      <c r="N111" s="1">
        <v>2382191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8660148</v>
      </c>
      <c r="W111" s="1">
        <v>1100000</v>
      </c>
      <c r="X111" s="1">
        <v>1605760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1701565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9168200</v>
      </c>
      <c r="AM111" s="1">
        <v>0</v>
      </c>
      <c r="AN111" s="1">
        <v>60417945</v>
      </c>
      <c r="AO111" s="1">
        <v>12519158</v>
      </c>
      <c r="AP111" s="1">
        <v>47898787</v>
      </c>
      <c r="AQ111" s="1">
        <v>11829589</v>
      </c>
      <c r="AR111" s="1">
        <v>1774438</v>
      </c>
      <c r="AS111" s="1">
        <v>0</v>
      </c>
      <c r="AT111" s="1">
        <f t="shared" si="7"/>
        <v>74021972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16671248</v>
      </c>
      <c r="G112" s="1">
        <v>8649608</v>
      </c>
      <c r="H112" s="1">
        <v>0</v>
      </c>
      <c r="I112" s="1">
        <v>13903934</v>
      </c>
      <c r="J112" s="1">
        <v>0</v>
      </c>
      <c r="K112" s="1">
        <v>5500000</v>
      </c>
      <c r="L112" s="1">
        <v>0</v>
      </c>
      <c r="M112" s="1">
        <v>400000</v>
      </c>
      <c r="N112" s="1">
        <v>2988309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17272132</v>
      </c>
      <c r="W112" s="1">
        <v>1100000</v>
      </c>
      <c r="X112" s="1">
        <v>2420020</v>
      </c>
      <c r="Y112" s="1">
        <v>0</v>
      </c>
      <c r="Z112" s="1">
        <v>0</v>
      </c>
      <c r="AA112" s="1">
        <v>0</v>
      </c>
      <c r="AB112" s="1">
        <v>0</v>
      </c>
      <c r="AC112" s="1">
        <v>3286713</v>
      </c>
      <c r="AD112" s="1">
        <v>0</v>
      </c>
      <c r="AE112" s="1">
        <v>2134507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15847453</v>
      </c>
      <c r="AM112" s="1">
        <v>0</v>
      </c>
      <c r="AN112" s="1">
        <v>90173924</v>
      </c>
      <c r="AO112" s="1">
        <v>14127354</v>
      </c>
      <c r="AP112" s="1">
        <v>76046570</v>
      </c>
      <c r="AQ112" s="1">
        <v>16076358</v>
      </c>
      <c r="AR112" s="1">
        <v>2411454</v>
      </c>
      <c r="AS112" s="1">
        <v>0</v>
      </c>
      <c r="AT112" s="1">
        <f t="shared" si="7"/>
        <v>108661736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16626683</v>
      </c>
      <c r="G113" s="1">
        <v>8993837</v>
      </c>
      <c r="H113" s="1">
        <v>0</v>
      </c>
      <c r="I113" s="1">
        <v>15683615</v>
      </c>
      <c r="J113" s="1">
        <v>0</v>
      </c>
      <c r="K113" s="1">
        <v>5500000</v>
      </c>
      <c r="L113" s="1">
        <v>0</v>
      </c>
      <c r="M113" s="1">
        <v>400000</v>
      </c>
      <c r="N113" s="1">
        <v>2972711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13592467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2123366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4416600</v>
      </c>
      <c r="AM113" s="1">
        <v>0</v>
      </c>
      <c r="AN113" s="1">
        <v>73631817</v>
      </c>
      <c r="AO113" s="1">
        <v>13665013</v>
      </c>
      <c r="AP113" s="1">
        <v>59966804</v>
      </c>
      <c r="AQ113" s="1">
        <v>14281856</v>
      </c>
      <c r="AR113" s="1">
        <v>2142278</v>
      </c>
      <c r="AS113" s="1">
        <v>0</v>
      </c>
      <c r="AT113" s="1">
        <f t="shared" si="7"/>
        <v>90055951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16885979</v>
      </c>
      <c r="G114" s="1">
        <v>12287645</v>
      </c>
      <c r="H114" s="1">
        <v>0</v>
      </c>
      <c r="I114" s="1">
        <v>14560071</v>
      </c>
      <c r="J114" s="1">
        <v>0</v>
      </c>
      <c r="K114" s="1">
        <v>4125000</v>
      </c>
      <c r="L114" s="1">
        <v>0</v>
      </c>
      <c r="M114" s="1">
        <v>400000</v>
      </c>
      <c r="N114" s="1">
        <v>3050370</v>
      </c>
      <c r="O114" s="1">
        <v>0</v>
      </c>
      <c r="P114" s="1">
        <v>0</v>
      </c>
      <c r="Q114" s="1">
        <v>0</v>
      </c>
      <c r="R114" s="1">
        <v>0</v>
      </c>
      <c r="S114" s="1">
        <v>508500</v>
      </c>
      <c r="T114" s="1">
        <v>1270000</v>
      </c>
      <c r="U114" s="1">
        <v>0</v>
      </c>
      <c r="V114" s="1">
        <v>8719497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2178836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4357672</v>
      </c>
      <c r="AM114" s="1">
        <v>0</v>
      </c>
      <c r="AN114" s="1">
        <v>69443570</v>
      </c>
      <c r="AO114" s="1">
        <v>9911732</v>
      </c>
      <c r="AP114" s="1">
        <v>59531838</v>
      </c>
      <c r="AQ114" s="1">
        <v>13533014</v>
      </c>
      <c r="AR114" s="1">
        <v>2029952</v>
      </c>
      <c r="AS114" s="1">
        <v>0</v>
      </c>
      <c r="AT114" s="1">
        <f t="shared" si="7"/>
        <v>85006536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15221373</v>
      </c>
      <c r="G115" s="1">
        <v>7166918</v>
      </c>
      <c r="H115" s="1">
        <v>0</v>
      </c>
      <c r="I115" s="1">
        <v>14105518</v>
      </c>
      <c r="J115" s="1">
        <v>0</v>
      </c>
      <c r="K115" s="1">
        <v>4125000</v>
      </c>
      <c r="L115" s="1">
        <v>0</v>
      </c>
      <c r="M115" s="1">
        <v>400000</v>
      </c>
      <c r="N115" s="1">
        <v>2591978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7042291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2539403</v>
      </c>
      <c r="AD115" s="1">
        <v>0</v>
      </c>
      <c r="AE115" s="1">
        <v>1851413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2814148</v>
      </c>
      <c r="AM115" s="1">
        <v>0</v>
      </c>
      <c r="AN115" s="1">
        <v>61339311</v>
      </c>
      <c r="AO115" s="1">
        <v>10912226</v>
      </c>
      <c r="AP115" s="1">
        <v>50427085</v>
      </c>
      <c r="AQ115" s="1">
        <v>11791608</v>
      </c>
      <c r="AR115" s="1">
        <v>1768741</v>
      </c>
      <c r="AS115" s="1">
        <v>0</v>
      </c>
      <c r="AT115" s="1">
        <f t="shared" si="7"/>
        <v>74899660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12383964</v>
      </c>
      <c r="G116" s="1">
        <v>9764700</v>
      </c>
      <c r="H116" s="1">
        <v>0</v>
      </c>
      <c r="I116" s="1">
        <v>10084422</v>
      </c>
      <c r="J116" s="1">
        <v>0</v>
      </c>
      <c r="K116" s="1">
        <v>4620000</v>
      </c>
      <c r="L116" s="1">
        <v>0</v>
      </c>
      <c r="M116" s="1">
        <v>400000</v>
      </c>
      <c r="N116" s="1">
        <v>2390643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15041278</v>
      </c>
      <c r="W116" s="1">
        <v>1100000</v>
      </c>
      <c r="X116" s="1">
        <v>1797672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1707602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7813433</v>
      </c>
      <c r="AM116" s="1">
        <v>0</v>
      </c>
      <c r="AN116" s="1">
        <v>67103714</v>
      </c>
      <c r="AO116" s="1">
        <v>14178452</v>
      </c>
      <c r="AP116" s="1">
        <v>52925262</v>
      </c>
      <c r="AQ116" s="1">
        <v>13420743</v>
      </c>
      <c r="AR116" s="1">
        <v>2013111</v>
      </c>
      <c r="AS116" s="1">
        <v>0</v>
      </c>
      <c r="AT116" s="1">
        <f t="shared" si="7"/>
        <v>82537568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4829628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31366411</v>
      </c>
      <c r="AO117" s="1">
        <v>4152425</v>
      </c>
      <c r="AP117" s="1">
        <v>27213986</v>
      </c>
      <c r="AQ117" s="1">
        <v>5828775</v>
      </c>
      <c r="AR117" s="1">
        <v>874316</v>
      </c>
      <c r="AS117" s="1">
        <v>780000</v>
      </c>
      <c r="AT117" s="1">
        <f t="shared" si="7"/>
        <v>38849502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13800481</v>
      </c>
      <c r="G118" s="1">
        <v>16983662</v>
      </c>
      <c r="H118" s="1">
        <v>0</v>
      </c>
      <c r="I118" s="1">
        <v>12852676</v>
      </c>
      <c r="J118" s="1">
        <v>0</v>
      </c>
      <c r="K118" s="1">
        <v>4620000</v>
      </c>
      <c r="L118" s="1">
        <v>0</v>
      </c>
      <c r="M118" s="1">
        <v>400000</v>
      </c>
      <c r="N118" s="1">
        <v>2691948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13488685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1922820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11216121</v>
      </c>
      <c r="AM118" s="1">
        <v>0</v>
      </c>
      <c r="AN118" s="1">
        <v>83460958</v>
      </c>
      <c r="AO118" s="1">
        <v>13141731</v>
      </c>
      <c r="AP118" s="1">
        <v>70319227</v>
      </c>
      <c r="AQ118" s="1">
        <v>16076358</v>
      </c>
      <c r="AR118" s="1">
        <v>2411454</v>
      </c>
      <c r="AS118" s="1">
        <v>0</v>
      </c>
      <c r="AT118" s="1">
        <f t="shared" si="7"/>
        <v>101948770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12689274</v>
      </c>
      <c r="G119" s="1">
        <v>0</v>
      </c>
      <c r="H119" s="1">
        <v>0</v>
      </c>
      <c r="I119" s="1">
        <v>12196802</v>
      </c>
      <c r="J119" s="1">
        <v>0</v>
      </c>
      <c r="K119" s="1">
        <v>4620000</v>
      </c>
      <c r="L119" s="1">
        <v>0</v>
      </c>
      <c r="M119" s="1">
        <v>400000</v>
      </c>
      <c r="N119" s="1">
        <v>2491895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9168860</v>
      </c>
      <c r="W119" s="1">
        <v>1100000</v>
      </c>
      <c r="X119" s="1">
        <v>1841991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1779925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9858525</v>
      </c>
      <c r="AM119" s="1">
        <v>0</v>
      </c>
      <c r="AN119" s="1">
        <v>57258541</v>
      </c>
      <c r="AO119" s="1">
        <v>12203520</v>
      </c>
      <c r="AP119" s="1">
        <v>45055021</v>
      </c>
      <c r="AQ119" s="1">
        <v>11229454</v>
      </c>
      <c r="AR119" s="1">
        <v>1684418</v>
      </c>
      <c r="AS119" s="1">
        <v>0</v>
      </c>
      <c r="AT119" s="1">
        <f t="shared" si="7"/>
        <v>70172413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5156811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37231402</v>
      </c>
      <c r="AO120" s="1">
        <v>9832197</v>
      </c>
      <c r="AP120" s="1">
        <v>27399205</v>
      </c>
      <c r="AQ120" s="1">
        <v>7446280</v>
      </c>
      <c r="AR120" s="1">
        <v>1116942</v>
      </c>
      <c r="AS120" s="1">
        <v>265000</v>
      </c>
      <c r="AT120" s="1">
        <f t="shared" si="7"/>
        <v>46059624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0</v>
      </c>
      <c r="G121" s="1">
        <v>5876888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1546549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9645975</v>
      </c>
      <c r="AO121" s="1">
        <v>9645975</v>
      </c>
      <c r="AP121" s="1">
        <v>0</v>
      </c>
      <c r="AQ121" s="1">
        <v>0</v>
      </c>
      <c r="AR121" s="1">
        <v>0</v>
      </c>
      <c r="AS121" s="1">
        <v>0</v>
      </c>
      <c r="AT121" s="1">
        <f t="shared" si="7"/>
        <v>9645975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21193095</v>
      </c>
      <c r="G122" s="1">
        <v>35620338</v>
      </c>
      <c r="H122" s="1">
        <v>0</v>
      </c>
      <c r="I122" s="1">
        <v>19006510</v>
      </c>
      <c r="J122" s="1">
        <v>0</v>
      </c>
      <c r="K122" s="1">
        <v>3465000</v>
      </c>
      <c r="L122" s="1">
        <v>0</v>
      </c>
      <c r="M122" s="1">
        <v>400000</v>
      </c>
      <c r="N122" s="1">
        <v>3107588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51144137</v>
      </c>
      <c r="W122" s="1">
        <v>1100000</v>
      </c>
      <c r="X122" s="1">
        <v>3076415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2334490</v>
      </c>
      <c r="AF122" s="1">
        <v>0</v>
      </c>
      <c r="AG122" s="1">
        <v>-577995</v>
      </c>
      <c r="AH122" s="1">
        <v>0</v>
      </c>
      <c r="AI122" s="1">
        <v>0</v>
      </c>
      <c r="AJ122" s="1">
        <v>0</v>
      </c>
      <c r="AK122" s="1">
        <v>0</v>
      </c>
      <c r="AL122" s="1">
        <v>14582900</v>
      </c>
      <c r="AM122" s="1">
        <v>0</v>
      </c>
      <c r="AN122" s="1">
        <v>154452478</v>
      </c>
      <c r="AO122" s="1">
        <v>28025651</v>
      </c>
      <c r="AP122" s="1">
        <v>126426827</v>
      </c>
      <c r="AQ122" s="1">
        <v>29114671</v>
      </c>
      <c r="AR122" s="1">
        <v>4367202</v>
      </c>
      <c r="AS122" s="1">
        <v>0</v>
      </c>
      <c r="AT122" s="1">
        <f t="shared" si="7"/>
        <v>187934351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12636575</v>
      </c>
      <c r="G123" s="1">
        <v>4789643</v>
      </c>
      <c r="H123" s="1">
        <v>0</v>
      </c>
      <c r="I123" s="1">
        <v>11060141</v>
      </c>
      <c r="J123" s="1">
        <v>0</v>
      </c>
      <c r="K123" s="1">
        <v>3465000</v>
      </c>
      <c r="L123" s="1">
        <v>0</v>
      </c>
      <c r="M123" s="1">
        <v>400000</v>
      </c>
      <c r="N123" s="1">
        <v>2436714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7597466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1740509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4455704</v>
      </c>
      <c r="AM123" s="1">
        <v>0</v>
      </c>
      <c r="AN123" s="1">
        <v>49681752</v>
      </c>
      <c r="AO123" s="1">
        <v>9827740</v>
      </c>
      <c r="AP123" s="1">
        <v>39854012</v>
      </c>
      <c r="AQ123" s="1">
        <v>9936350</v>
      </c>
      <c r="AR123" s="1">
        <v>1490453</v>
      </c>
      <c r="AS123" s="1">
        <v>0</v>
      </c>
      <c r="AT123" s="1">
        <f t="shared" si="7"/>
        <v>61108555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16140175</v>
      </c>
      <c r="G124" s="1">
        <v>0</v>
      </c>
      <c r="H124" s="1">
        <v>0</v>
      </c>
      <c r="I124" s="1">
        <v>16162654</v>
      </c>
      <c r="J124" s="1">
        <v>0</v>
      </c>
      <c r="K124" s="1">
        <v>5500000</v>
      </c>
      <c r="L124" s="1">
        <v>0</v>
      </c>
      <c r="M124" s="1">
        <v>400000</v>
      </c>
      <c r="N124" s="1">
        <v>2802433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9607654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2001738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5124450</v>
      </c>
      <c r="AM124" s="1">
        <v>0</v>
      </c>
      <c r="AN124" s="1">
        <v>59950373</v>
      </c>
      <c r="AO124" s="1">
        <v>12608096</v>
      </c>
      <c r="AP124" s="1">
        <v>47342277</v>
      </c>
      <c r="AQ124" s="1">
        <v>11767821</v>
      </c>
      <c r="AR124" s="1">
        <v>1765173</v>
      </c>
      <c r="AS124" s="1">
        <v>0</v>
      </c>
      <c r="AT124" s="1">
        <f t="shared" si="7"/>
        <v>73483367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16588251</v>
      </c>
      <c r="G125" s="1">
        <v>16176188</v>
      </c>
      <c r="H125" s="1">
        <v>0</v>
      </c>
      <c r="I125" s="1">
        <v>19250390</v>
      </c>
      <c r="J125" s="1">
        <v>0</v>
      </c>
      <c r="K125" s="1">
        <v>5500000</v>
      </c>
      <c r="L125" s="1">
        <v>0</v>
      </c>
      <c r="M125" s="1">
        <v>400000</v>
      </c>
      <c r="N125" s="1">
        <v>3111432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4782447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3765111</v>
      </c>
      <c r="AD125" s="1">
        <v>0</v>
      </c>
      <c r="AE125" s="1">
        <v>2222451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2886849</v>
      </c>
      <c r="AM125" s="1">
        <v>0</v>
      </c>
      <c r="AN125" s="1">
        <v>76894388</v>
      </c>
      <c r="AO125" s="1">
        <v>13334691</v>
      </c>
      <c r="AP125" s="1">
        <v>63559697</v>
      </c>
      <c r="AQ125" s="1">
        <v>15156625</v>
      </c>
      <c r="AR125" s="1">
        <v>2273493</v>
      </c>
      <c r="AS125" s="1">
        <v>0</v>
      </c>
      <c r="AT125" s="1">
        <f t="shared" si="7"/>
        <v>94324506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10342492</v>
      </c>
      <c r="G126" s="1">
        <v>1526689</v>
      </c>
      <c r="H126" s="1">
        <v>0</v>
      </c>
      <c r="I126" s="1">
        <v>5259345</v>
      </c>
      <c r="J126" s="1">
        <v>0</v>
      </c>
      <c r="K126" s="1">
        <v>4620000</v>
      </c>
      <c r="L126" s="1">
        <v>0</v>
      </c>
      <c r="M126" s="1">
        <v>400000</v>
      </c>
      <c r="N126" s="1">
        <v>1581485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1966851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1129632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1355558</v>
      </c>
      <c r="AM126" s="1">
        <v>0</v>
      </c>
      <c r="AN126" s="1">
        <v>29282052</v>
      </c>
      <c r="AO126" s="1">
        <v>2549385</v>
      </c>
      <c r="AP126" s="1">
        <v>26732667</v>
      </c>
      <c r="AQ126" s="1">
        <v>5856410</v>
      </c>
      <c r="AR126" s="1">
        <v>878462</v>
      </c>
      <c r="AS126" s="1">
        <v>0</v>
      </c>
      <c r="AT126" s="1">
        <f t="shared" si="7"/>
        <v>36016924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14153595</v>
      </c>
      <c r="G127" s="1">
        <v>5764046</v>
      </c>
      <c r="H127" s="1">
        <v>0</v>
      </c>
      <c r="I127" s="1">
        <v>12728759</v>
      </c>
      <c r="J127" s="1">
        <v>0</v>
      </c>
      <c r="K127" s="1">
        <v>4620000</v>
      </c>
      <c r="L127" s="1">
        <v>0</v>
      </c>
      <c r="M127" s="1">
        <v>400000</v>
      </c>
      <c r="N127" s="1">
        <v>2783892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1270000</v>
      </c>
      <c r="U127" s="1">
        <v>0</v>
      </c>
      <c r="V127" s="1">
        <v>8635142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1988494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5090545</v>
      </c>
      <c r="AM127" s="1">
        <v>0</v>
      </c>
      <c r="AN127" s="1">
        <v>60757011</v>
      </c>
      <c r="AO127" s="1">
        <v>14466123</v>
      </c>
      <c r="AP127" s="1">
        <v>46290888</v>
      </c>
      <c r="AQ127" s="1">
        <v>11452895</v>
      </c>
      <c r="AR127" s="1">
        <v>1717934</v>
      </c>
      <c r="AS127" s="1">
        <v>0</v>
      </c>
      <c r="AT127" s="1">
        <f t="shared" si="7"/>
        <v>73927840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13182338</v>
      </c>
      <c r="G128" s="1">
        <v>13797139</v>
      </c>
      <c r="H128" s="1">
        <v>0</v>
      </c>
      <c r="I128" s="1">
        <v>12006380</v>
      </c>
      <c r="J128" s="1">
        <v>0</v>
      </c>
      <c r="K128" s="1">
        <v>4620000</v>
      </c>
      <c r="L128" s="1">
        <v>0</v>
      </c>
      <c r="M128" s="1">
        <v>400000</v>
      </c>
      <c r="N128" s="1">
        <v>2455499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9074437</v>
      </c>
      <c r="W128" s="1">
        <v>1100000</v>
      </c>
      <c r="X128" s="1">
        <v>1682578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1753928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9216484</v>
      </c>
      <c r="AM128" s="1">
        <v>0</v>
      </c>
      <c r="AN128" s="1">
        <v>69288783</v>
      </c>
      <c r="AO128" s="1">
        <v>14617540</v>
      </c>
      <c r="AP128" s="1">
        <v>54671243</v>
      </c>
      <c r="AQ128" s="1">
        <v>13857757</v>
      </c>
      <c r="AR128" s="1">
        <v>2078663</v>
      </c>
      <c r="AS128" s="1">
        <v>0</v>
      </c>
      <c r="AT128" s="1">
        <f t="shared" si="7"/>
        <v>85225203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16215556</v>
      </c>
      <c r="G129" s="1">
        <v>9033840</v>
      </c>
      <c r="H129" s="1">
        <v>3773700</v>
      </c>
      <c r="I129" s="1">
        <v>13551993</v>
      </c>
      <c r="J129" s="1">
        <v>0</v>
      </c>
      <c r="K129" s="1">
        <v>5500000</v>
      </c>
      <c r="L129" s="1">
        <v>0</v>
      </c>
      <c r="M129" s="1">
        <v>400000</v>
      </c>
      <c r="N129" s="1">
        <v>2825686</v>
      </c>
      <c r="O129" s="1">
        <v>0</v>
      </c>
      <c r="P129" s="1">
        <v>0</v>
      </c>
      <c r="Q129" s="1">
        <v>0</v>
      </c>
      <c r="R129" s="1">
        <v>0</v>
      </c>
      <c r="S129" s="1">
        <v>2034000</v>
      </c>
      <c r="T129" s="1">
        <v>1270000</v>
      </c>
      <c r="U129" s="1">
        <v>0</v>
      </c>
      <c r="V129" s="1">
        <v>12560690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2018347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4036694</v>
      </c>
      <c r="AM129" s="1">
        <v>0</v>
      </c>
      <c r="AN129" s="1">
        <v>75431775</v>
      </c>
      <c r="AO129" s="1">
        <v>12109918</v>
      </c>
      <c r="AP129" s="1">
        <v>63321857</v>
      </c>
      <c r="AQ129" s="1">
        <v>13448561</v>
      </c>
      <c r="AR129" s="1">
        <v>2017284</v>
      </c>
      <c r="AS129" s="1">
        <v>0</v>
      </c>
      <c r="AT129" s="1">
        <f t="shared" si="7"/>
        <v>90897620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14873769</v>
      </c>
      <c r="G130" s="1">
        <v>27240610</v>
      </c>
      <c r="H130" s="1">
        <v>0</v>
      </c>
      <c r="I130" s="1">
        <v>14328954</v>
      </c>
      <c r="J130" s="1">
        <v>0</v>
      </c>
      <c r="K130" s="1">
        <v>0</v>
      </c>
      <c r="L130" s="1">
        <v>0</v>
      </c>
      <c r="M130" s="1">
        <v>400000</v>
      </c>
      <c r="N130" s="1">
        <v>3002607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9494671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2144720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8322626</v>
      </c>
      <c r="AM130" s="1">
        <v>0</v>
      </c>
      <c r="AN130" s="1">
        <v>86559591</v>
      </c>
      <c r="AO130" s="1">
        <v>18430411</v>
      </c>
      <c r="AP130" s="1">
        <v>68129180</v>
      </c>
      <c r="AQ130" s="1">
        <v>16076358</v>
      </c>
      <c r="AR130" s="1">
        <v>2411454</v>
      </c>
      <c r="AS130" s="1">
        <v>0</v>
      </c>
      <c r="AT130" s="1">
        <f t="shared" si="7"/>
        <v>105047403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11223345</v>
      </c>
      <c r="G131" s="1">
        <v>3049053</v>
      </c>
      <c r="H131" s="1">
        <v>0</v>
      </c>
      <c r="I131" s="1">
        <v>9991203</v>
      </c>
      <c r="J131" s="1">
        <v>0</v>
      </c>
      <c r="K131" s="1">
        <v>4620000</v>
      </c>
      <c r="L131" s="1">
        <v>0</v>
      </c>
      <c r="M131" s="1">
        <v>400000</v>
      </c>
      <c r="N131" s="1">
        <v>1977853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14669871</v>
      </c>
      <c r="W131" s="1">
        <v>1100000</v>
      </c>
      <c r="X131" s="1">
        <v>1629195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1412752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8735460</v>
      </c>
      <c r="AM131" s="1">
        <v>0</v>
      </c>
      <c r="AN131" s="1">
        <v>61190001</v>
      </c>
      <c r="AO131" s="1">
        <v>7610993</v>
      </c>
      <c r="AP131" s="1">
        <v>53579008</v>
      </c>
      <c r="AQ131" s="1">
        <v>11761746</v>
      </c>
      <c r="AR131" s="1">
        <v>1764262</v>
      </c>
      <c r="AS131" s="1">
        <v>0</v>
      </c>
      <c r="AT131" s="1">
        <f t="shared" ref="AT131:AT194" si="12">AS131+AR131+AQ131+AN131</f>
        <v>74716009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16401998</v>
      </c>
      <c r="G132" s="1">
        <v>5858358</v>
      </c>
      <c r="H132" s="1">
        <v>0</v>
      </c>
      <c r="I132" s="1">
        <v>12291263</v>
      </c>
      <c r="J132" s="1">
        <v>0</v>
      </c>
      <c r="K132" s="1">
        <v>5500000</v>
      </c>
      <c r="L132" s="1">
        <v>0</v>
      </c>
      <c r="M132" s="1">
        <v>400000</v>
      </c>
      <c r="N132" s="1">
        <v>2894071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12151980</v>
      </c>
      <c r="W132" s="1">
        <v>1100000</v>
      </c>
      <c r="X132" s="1">
        <v>2253215</v>
      </c>
      <c r="Y132" s="1">
        <v>0</v>
      </c>
      <c r="Z132" s="1">
        <v>0</v>
      </c>
      <c r="AA132" s="1">
        <v>0</v>
      </c>
      <c r="AB132" s="1">
        <v>0</v>
      </c>
      <c r="AC132" s="1">
        <v>3286713</v>
      </c>
      <c r="AD132" s="1">
        <v>0</v>
      </c>
      <c r="AE132" s="1">
        <v>2067194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14769318</v>
      </c>
      <c r="AM132" s="1">
        <v>0</v>
      </c>
      <c r="AN132" s="1">
        <v>80085379</v>
      </c>
      <c r="AO132" s="1">
        <v>13114777</v>
      </c>
      <c r="AP132" s="1">
        <v>66970602</v>
      </c>
      <c r="AQ132" s="1">
        <v>15794822</v>
      </c>
      <c r="AR132" s="1">
        <v>2369223</v>
      </c>
      <c r="AS132" s="1">
        <v>0</v>
      </c>
      <c r="AT132" s="1">
        <f t="shared" si="12"/>
        <v>98249424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17789102</v>
      </c>
      <c r="G133" s="1">
        <v>15367831</v>
      </c>
      <c r="H133" s="1">
        <v>0</v>
      </c>
      <c r="I133" s="1">
        <v>16131306</v>
      </c>
      <c r="J133" s="1">
        <v>0</v>
      </c>
      <c r="K133" s="1">
        <v>0</v>
      </c>
      <c r="L133" s="1">
        <v>0</v>
      </c>
      <c r="M133" s="1">
        <v>400000</v>
      </c>
      <c r="N133" s="1">
        <v>3057850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20958895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2868911</v>
      </c>
      <c r="AD133" s="1">
        <v>0</v>
      </c>
      <c r="AE133" s="1">
        <v>2184178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5067294</v>
      </c>
      <c r="AM133" s="1">
        <v>0</v>
      </c>
      <c r="AN133" s="1">
        <v>86195367</v>
      </c>
      <c r="AO133" s="1">
        <v>23494440</v>
      </c>
      <c r="AP133" s="1">
        <v>62700927</v>
      </c>
      <c r="AQ133" s="1">
        <v>16076358</v>
      </c>
      <c r="AR133" s="1">
        <v>2411454</v>
      </c>
      <c r="AS133" s="1">
        <v>0</v>
      </c>
      <c r="AT133" s="1">
        <f t="shared" si="12"/>
        <v>104683179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12004955</v>
      </c>
      <c r="G134" s="1">
        <v>6767811</v>
      </c>
      <c r="H134" s="1">
        <v>0</v>
      </c>
      <c r="I134" s="1">
        <v>10781153</v>
      </c>
      <c r="J134" s="1">
        <v>0</v>
      </c>
      <c r="K134" s="1">
        <v>4620000</v>
      </c>
      <c r="L134" s="1">
        <v>0</v>
      </c>
      <c r="M134" s="1">
        <v>400000</v>
      </c>
      <c r="N134" s="1">
        <v>2262822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15363086</v>
      </c>
      <c r="W134" s="1">
        <v>1100000</v>
      </c>
      <c r="X134" s="1">
        <v>1742655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1616302</v>
      </c>
      <c r="AF134" s="1">
        <v>1111269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8450393</v>
      </c>
      <c r="AM134" s="1">
        <v>0</v>
      </c>
      <c r="AN134" s="1">
        <v>66220446</v>
      </c>
      <c r="AO134" s="1">
        <v>14601838</v>
      </c>
      <c r="AP134" s="1">
        <v>51618608</v>
      </c>
      <c r="AQ134" s="1">
        <v>13021835</v>
      </c>
      <c r="AR134" s="1">
        <v>1953275</v>
      </c>
      <c r="AS134" s="1">
        <v>0</v>
      </c>
      <c r="AT134" s="1">
        <f t="shared" si="12"/>
        <v>81195556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18271896</v>
      </c>
      <c r="G135" s="1">
        <v>16645571</v>
      </c>
      <c r="H135" s="1">
        <v>0</v>
      </c>
      <c r="I135" s="1">
        <v>16510920</v>
      </c>
      <c r="J135" s="1">
        <v>0</v>
      </c>
      <c r="K135" s="1">
        <v>5500000</v>
      </c>
      <c r="L135" s="1">
        <v>0</v>
      </c>
      <c r="M135" s="1">
        <v>400000</v>
      </c>
      <c r="N135" s="1">
        <v>3226828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10687200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2304877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5162925</v>
      </c>
      <c r="AM135" s="1">
        <v>0</v>
      </c>
      <c r="AN135" s="1">
        <v>82191486</v>
      </c>
      <c r="AO135" s="1">
        <v>16091243</v>
      </c>
      <c r="AP135" s="1">
        <v>66100243</v>
      </c>
      <c r="AQ135" s="1">
        <v>15962043</v>
      </c>
      <c r="AR135" s="1">
        <v>2394307</v>
      </c>
      <c r="AS135" s="1">
        <v>0</v>
      </c>
      <c r="AT135" s="1">
        <f t="shared" si="12"/>
        <v>100547836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16780805</v>
      </c>
      <c r="G136" s="1">
        <v>8753453</v>
      </c>
      <c r="H136" s="1">
        <v>0</v>
      </c>
      <c r="I136" s="1">
        <v>15051063</v>
      </c>
      <c r="J136" s="1">
        <v>0</v>
      </c>
      <c r="K136" s="1">
        <v>4125000</v>
      </c>
      <c r="L136" s="1">
        <v>0</v>
      </c>
      <c r="M136" s="1">
        <v>400000</v>
      </c>
      <c r="N136" s="1">
        <v>3026654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1270000</v>
      </c>
      <c r="U136" s="1">
        <v>0</v>
      </c>
      <c r="V136" s="1">
        <v>14695765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2161896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4669695</v>
      </c>
      <c r="AM136" s="1">
        <v>0</v>
      </c>
      <c r="AN136" s="1">
        <v>72034331</v>
      </c>
      <c r="AO136" s="1">
        <v>16665633</v>
      </c>
      <c r="AP136" s="1">
        <v>55368698</v>
      </c>
      <c r="AQ136" s="1">
        <v>14152866</v>
      </c>
      <c r="AR136" s="1">
        <v>2122930</v>
      </c>
      <c r="AS136" s="1">
        <v>0</v>
      </c>
      <c r="AT136" s="1">
        <f t="shared" si="12"/>
        <v>88310127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16457705</v>
      </c>
      <c r="G137" s="1">
        <v>9236199</v>
      </c>
      <c r="H137" s="1">
        <v>0</v>
      </c>
      <c r="I137" s="1">
        <v>14171023</v>
      </c>
      <c r="J137" s="1">
        <v>0</v>
      </c>
      <c r="K137" s="1">
        <v>5500000</v>
      </c>
      <c r="L137" s="1">
        <v>0</v>
      </c>
      <c r="M137" s="1">
        <v>400000</v>
      </c>
      <c r="N137" s="1">
        <v>2913569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21651872</v>
      </c>
      <c r="W137" s="1">
        <v>1100000</v>
      </c>
      <c r="X137" s="1">
        <v>2389022</v>
      </c>
      <c r="Y137" s="1">
        <v>0</v>
      </c>
      <c r="Z137" s="1">
        <v>0</v>
      </c>
      <c r="AA137" s="1">
        <v>0</v>
      </c>
      <c r="AB137" s="1">
        <v>0</v>
      </c>
      <c r="AC137" s="1">
        <v>3286713</v>
      </c>
      <c r="AD137" s="1">
        <v>0</v>
      </c>
      <c r="AE137" s="1">
        <v>2081121</v>
      </c>
      <c r="AF137" s="1">
        <v>1111269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29825973</v>
      </c>
      <c r="AM137" s="1">
        <v>0</v>
      </c>
      <c r="AN137" s="1">
        <v>110124466</v>
      </c>
      <c r="AO137" s="1">
        <v>17856373</v>
      </c>
      <c r="AP137" s="1">
        <v>92268093</v>
      </c>
      <c r="AQ137" s="1">
        <v>17211552</v>
      </c>
      <c r="AR137" s="1">
        <v>2581733</v>
      </c>
      <c r="AS137" s="1">
        <v>0</v>
      </c>
      <c r="AT137" s="1">
        <f t="shared" si="12"/>
        <v>129917751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12712337</v>
      </c>
      <c r="G138" s="1">
        <v>4932294</v>
      </c>
      <c r="H138" s="1">
        <v>0</v>
      </c>
      <c r="I138" s="1">
        <v>12642531</v>
      </c>
      <c r="J138" s="1">
        <v>0</v>
      </c>
      <c r="K138" s="1">
        <v>4620000</v>
      </c>
      <c r="L138" s="1">
        <v>0</v>
      </c>
      <c r="M138" s="1">
        <v>400000</v>
      </c>
      <c r="N138" s="1">
        <v>2515821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17937977</v>
      </c>
      <c r="W138" s="1">
        <v>1100000</v>
      </c>
      <c r="X138" s="1">
        <v>1845339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1797015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10642359</v>
      </c>
      <c r="AM138" s="1">
        <v>0</v>
      </c>
      <c r="AN138" s="1">
        <v>73526942</v>
      </c>
      <c r="AO138" s="1">
        <v>16920790</v>
      </c>
      <c r="AP138" s="1">
        <v>56606152</v>
      </c>
      <c r="AQ138" s="1">
        <v>14229135</v>
      </c>
      <c r="AR138" s="1">
        <v>2134370</v>
      </c>
      <c r="AS138" s="1">
        <v>0</v>
      </c>
      <c r="AT138" s="1">
        <f t="shared" si="12"/>
        <v>89890447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12172007</v>
      </c>
      <c r="G139" s="1">
        <v>7724277</v>
      </c>
      <c r="H139" s="1">
        <v>0</v>
      </c>
      <c r="I139" s="1">
        <v>10530643</v>
      </c>
      <c r="J139" s="1">
        <v>0</v>
      </c>
      <c r="K139" s="1">
        <v>4620000</v>
      </c>
      <c r="L139" s="1">
        <v>0</v>
      </c>
      <c r="M139" s="1">
        <v>400000</v>
      </c>
      <c r="N139" s="1">
        <v>2317811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15322899</v>
      </c>
      <c r="W139" s="1">
        <v>1100000</v>
      </c>
      <c r="X139" s="1">
        <v>1766904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1655580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7757440</v>
      </c>
      <c r="AM139" s="1">
        <v>0</v>
      </c>
      <c r="AN139" s="1">
        <v>67748830</v>
      </c>
      <c r="AO139" s="1">
        <v>14197359</v>
      </c>
      <c r="AP139" s="1">
        <v>53551471</v>
      </c>
      <c r="AQ139" s="1">
        <v>13073512</v>
      </c>
      <c r="AR139" s="1">
        <v>1961027</v>
      </c>
      <c r="AS139" s="1">
        <v>0</v>
      </c>
      <c r="AT139" s="1">
        <f t="shared" si="12"/>
        <v>82783369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14837229</v>
      </c>
      <c r="G140" s="1">
        <v>1750465</v>
      </c>
      <c r="H140" s="1">
        <v>0</v>
      </c>
      <c r="I140" s="1">
        <v>11228501</v>
      </c>
      <c r="J140" s="1">
        <v>0</v>
      </c>
      <c r="K140" s="1">
        <v>5500000</v>
      </c>
      <c r="L140" s="1">
        <v>0</v>
      </c>
      <c r="M140" s="1">
        <v>400000</v>
      </c>
      <c r="N140" s="1">
        <v>2391909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3221635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1708506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2050208</v>
      </c>
      <c r="AM140" s="1">
        <v>0</v>
      </c>
      <c r="AN140" s="1">
        <v>44188453</v>
      </c>
      <c r="AO140" s="1">
        <v>9487476</v>
      </c>
      <c r="AP140" s="1">
        <v>34700977</v>
      </c>
      <c r="AQ140" s="1">
        <v>8837691</v>
      </c>
      <c r="AR140" s="1">
        <v>1325654</v>
      </c>
      <c r="AS140" s="1">
        <v>0</v>
      </c>
      <c r="AT140" s="1">
        <f t="shared" si="12"/>
        <v>54351798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11609179</v>
      </c>
      <c r="G141" s="1">
        <v>8292915</v>
      </c>
      <c r="H141" s="1">
        <v>0</v>
      </c>
      <c r="I141" s="1">
        <v>9567573</v>
      </c>
      <c r="J141" s="1">
        <v>0</v>
      </c>
      <c r="K141" s="1">
        <v>3465000</v>
      </c>
      <c r="L141" s="1">
        <v>0</v>
      </c>
      <c r="M141" s="1">
        <v>400000</v>
      </c>
      <c r="N141" s="1">
        <v>2063204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8475177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1473716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3536919</v>
      </c>
      <c r="AM141" s="1">
        <v>0</v>
      </c>
      <c r="AN141" s="1">
        <v>49983683</v>
      </c>
      <c r="AO141" s="1">
        <v>9619749</v>
      </c>
      <c r="AP141" s="1">
        <v>40363934</v>
      </c>
      <c r="AQ141" s="1">
        <v>9996737</v>
      </c>
      <c r="AR141" s="1">
        <v>1499510</v>
      </c>
      <c r="AS141" s="1">
        <v>0</v>
      </c>
      <c r="AT141" s="1">
        <f t="shared" si="12"/>
        <v>61479930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12807039</v>
      </c>
      <c r="G142" s="1">
        <v>12452447</v>
      </c>
      <c r="H142" s="1">
        <v>0</v>
      </c>
      <c r="I142" s="1">
        <v>12770519</v>
      </c>
      <c r="J142" s="1">
        <v>0</v>
      </c>
      <c r="K142" s="1">
        <v>4620000</v>
      </c>
      <c r="L142" s="1">
        <v>0</v>
      </c>
      <c r="M142" s="1">
        <v>400000</v>
      </c>
      <c r="N142" s="1">
        <v>2548967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18115038</v>
      </c>
      <c r="W142" s="1">
        <v>1100000</v>
      </c>
      <c r="X142" s="1">
        <v>1859086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1820690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10760736</v>
      </c>
      <c r="AM142" s="1">
        <v>0</v>
      </c>
      <c r="AN142" s="1">
        <v>80524522</v>
      </c>
      <c r="AO142" s="1">
        <v>21565156</v>
      </c>
      <c r="AP142" s="1">
        <v>58959366</v>
      </c>
      <c r="AQ142" s="1">
        <v>15850904</v>
      </c>
      <c r="AR142" s="1">
        <v>2377636</v>
      </c>
      <c r="AS142" s="1">
        <v>0</v>
      </c>
      <c r="AT142" s="1">
        <f t="shared" si="12"/>
        <v>98753062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15609595</v>
      </c>
      <c r="G143" s="1">
        <v>9352755</v>
      </c>
      <c r="H143" s="1">
        <v>0</v>
      </c>
      <c r="I143" s="1">
        <v>13093066</v>
      </c>
      <c r="J143" s="1">
        <v>0</v>
      </c>
      <c r="K143" s="1">
        <v>5500000</v>
      </c>
      <c r="L143" s="1">
        <v>0</v>
      </c>
      <c r="M143" s="1">
        <v>400000</v>
      </c>
      <c r="N143" s="1">
        <v>2611892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13767688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1865637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4029776</v>
      </c>
      <c r="AM143" s="1">
        <v>0</v>
      </c>
      <c r="AN143" s="1">
        <v>69711678</v>
      </c>
      <c r="AO143" s="1">
        <v>11964117</v>
      </c>
      <c r="AP143" s="1">
        <v>57747561</v>
      </c>
      <c r="AQ143" s="1">
        <v>13466082</v>
      </c>
      <c r="AR143" s="1">
        <v>2019912</v>
      </c>
      <c r="AS143" s="1">
        <v>0</v>
      </c>
      <c r="AT143" s="1">
        <f t="shared" si="12"/>
        <v>85197672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15925988</v>
      </c>
      <c r="G144" s="1">
        <v>7111378</v>
      </c>
      <c r="H144" s="1">
        <v>0</v>
      </c>
      <c r="I144" s="1">
        <v>13299109</v>
      </c>
      <c r="J144" s="1">
        <v>0</v>
      </c>
      <c r="K144" s="1">
        <v>5500000</v>
      </c>
      <c r="L144" s="1">
        <v>0</v>
      </c>
      <c r="M144" s="1">
        <v>400000</v>
      </c>
      <c r="N144" s="1">
        <v>2718927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11997427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1942091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4505652</v>
      </c>
      <c r="AM144" s="1">
        <v>0</v>
      </c>
      <c r="AN144" s="1">
        <v>66881841</v>
      </c>
      <c r="AO144" s="1">
        <v>12565223</v>
      </c>
      <c r="AP144" s="1">
        <v>54316618</v>
      </c>
      <c r="AQ144" s="1">
        <v>12900114</v>
      </c>
      <c r="AR144" s="1">
        <v>1935017</v>
      </c>
      <c r="AS144" s="1">
        <v>0</v>
      </c>
      <c r="AT144" s="1">
        <f t="shared" si="12"/>
        <v>81716972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25649360</v>
      </c>
      <c r="G145" s="1">
        <v>25239216</v>
      </c>
      <c r="H145" s="1">
        <v>0</v>
      </c>
      <c r="I145" s="1">
        <v>27217898</v>
      </c>
      <c r="J145" s="1">
        <v>0</v>
      </c>
      <c r="K145" s="1">
        <v>0</v>
      </c>
      <c r="L145" s="1">
        <v>0</v>
      </c>
      <c r="M145" s="1">
        <v>400000</v>
      </c>
      <c r="N145" s="1">
        <v>4651442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13658655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3322458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4983687</v>
      </c>
      <c r="AM145" s="1">
        <v>0</v>
      </c>
      <c r="AN145" s="1">
        <v>108445254</v>
      </c>
      <c r="AO145" s="1">
        <v>14687367</v>
      </c>
      <c r="AP145" s="1">
        <v>93757887</v>
      </c>
      <c r="AQ145" s="1">
        <v>16076358</v>
      </c>
      <c r="AR145" s="1">
        <v>2411454</v>
      </c>
      <c r="AS145" s="1">
        <v>0</v>
      </c>
      <c r="AT145" s="1">
        <f t="shared" si="12"/>
        <v>126933066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12445132</v>
      </c>
      <c r="G146" s="1">
        <v>2449832</v>
      </c>
      <c r="H146" s="1">
        <v>0</v>
      </c>
      <c r="I146" s="1">
        <v>10685634</v>
      </c>
      <c r="J146" s="1">
        <v>0</v>
      </c>
      <c r="K146" s="1">
        <v>3465000</v>
      </c>
      <c r="L146" s="1">
        <v>0</v>
      </c>
      <c r="M146" s="1">
        <v>400000</v>
      </c>
      <c r="N146" s="1">
        <v>2363715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7340208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1688366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4052081</v>
      </c>
      <c r="AM146" s="1">
        <v>0</v>
      </c>
      <c r="AN146" s="1">
        <v>47259968</v>
      </c>
      <c r="AO146" s="1">
        <v>10142981</v>
      </c>
      <c r="AP146" s="1">
        <v>37116987</v>
      </c>
      <c r="AQ146" s="1">
        <v>9197994</v>
      </c>
      <c r="AR146" s="1">
        <v>1379699</v>
      </c>
      <c r="AS146" s="1">
        <v>0</v>
      </c>
      <c r="AT146" s="1">
        <f t="shared" si="12"/>
        <v>57837661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16667534</v>
      </c>
      <c r="G147" s="1">
        <v>5731303</v>
      </c>
      <c r="H147" s="1">
        <v>0</v>
      </c>
      <c r="I147" s="1">
        <v>14438532</v>
      </c>
      <c r="J147" s="1">
        <v>0</v>
      </c>
      <c r="K147" s="1">
        <v>4125000</v>
      </c>
      <c r="L147" s="1">
        <v>0</v>
      </c>
      <c r="M147" s="1">
        <v>400000</v>
      </c>
      <c r="N147" s="1">
        <v>2987009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12970615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2133578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4949901</v>
      </c>
      <c r="AM147" s="1">
        <v>0</v>
      </c>
      <c r="AN147" s="1">
        <v>66773472</v>
      </c>
      <c r="AO147" s="1">
        <v>9446583</v>
      </c>
      <c r="AP147" s="1">
        <v>57326889</v>
      </c>
      <c r="AQ147" s="1">
        <v>13100694</v>
      </c>
      <c r="AR147" s="1">
        <v>1965104</v>
      </c>
      <c r="AS147" s="1">
        <v>0</v>
      </c>
      <c r="AT147" s="1">
        <f t="shared" si="12"/>
        <v>81839270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14001026</v>
      </c>
      <c r="G148" s="1">
        <v>5425067</v>
      </c>
      <c r="H148" s="1">
        <v>0</v>
      </c>
      <c r="I148" s="1">
        <v>13903679</v>
      </c>
      <c r="J148" s="1">
        <v>0</v>
      </c>
      <c r="K148" s="1">
        <v>4620000</v>
      </c>
      <c r="L148" s="1">
        <v>0</v>
      </c>
      <c r="M148" s="1">
        <v>400000</v>
      </c>
      <c r="N148" s="1">
        <v>2762139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19730117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1972956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11697542</v>
      </c>
      <c r="AM148" s="1">
        <v>0</v>
      </c>
      <c r="AN148" s="1">
        <v>81137471</v>
      </c>
      <c r="AO148" s="1">
        <v>21326809</v>
      </c>
      <c r="AP148" s="1">
        <v>59810662</v>
      </c>
      <c r="AQ148" s="1">
        <v>15528987</v>
      </c>
      <c r="AR148" s="1">
        <v>2329348</v>
      </c>
      <c r="AS148" s="1">
        <v>0</v>
      </c>
      <c r="AT148" s="1">
        <f t="shared" si="12"/>
        <v>98995806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1586218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33615361</v>
      </c>
      <c r="AO149" s="1">
        <v>4103682</v>
      </c>
      <c r="AP149" s="1">
        <v>29511679</v>
      </c>
      <c r="AQ149" s="1">
        <v>6056311</v>
      </c>
      <c r="AR149" s="1">
        <v>908447</v>
      </c>
      <c r="AS149" s="1">
        <v>585000</v>
      </c>
      <c r="AT149" s="1">
        <f t="shared" si="12"/>
        <v>41165119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21319069</v>
      </c>
      <c r="G150" s="1">
        <v>19500073</v>
      </c>
      <c r="H150" s="1">
        <v>0</v>
      </c>
      <c r="I150" s="1">
        <v>20861687</v>
      </c>
      <c r="J150" s="1">
        <v>0</v>
      </c>
      <c r="K150" s="1">
        <v>5500000</v>
      </c>
      <c r="L150" s="1">
        <v>0</v>
      </c>
      <c r="M150" s="1">
        <v>400000</v>
      </c>
      <c r="N150" s="1">
        <v>3135840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5024435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2239885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2687863</v>
      </c>
      <c r="AM150" s="1">
        <v>0</v>
      </c>
      <c r="AN150" s="1">
        <v>85261390</v>
      </c>
      <c r="AO150" s="1">
        <v>22722015</v>
      </c>
      <c r="AP150" s="1">
        <v>62539375</v>
      </c>
      <c r="AQ150" s="1">
        <v>16076358</v>
      </c>
      <c r="AR150" s="1">
        <v>2411454</v>
      </c>
      <c r="AS150" s="1">
        <v>0</v>
      </c>
      <c r="AT150" s="1">
        <f t="shared" si="12"/>
        <v>103749202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21059103</v>
      </c>
      <c r="G151" s="1">
        <v>10869960</v>
      </c>
      <c r="H151" s="1">
        <v>0</v>
      </c>
      <c r="I151" s="1">
        <v>18113810</v>
      </c>
      <c r="J151" s="1">
        <v>0</v>
      </c>
      <c r="K151" s="1">
        <v>4125000</v>
      </c>
      <c r="L151" s="1">
        <v>0</v>
      </c>
      <c r="M151" s="1">
        <v>400000</v>
      </c>
      <c r="N151" s="1">
        <v>3410754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11724720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2436253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4872506</v>
      </c>
      <c r="AM151" s="1">
        <v>0</v>
      </c>
      <c r="AN151" s="1">
        <v>78112106</v>
      </c>
      <c r="AO151" s="1">
        <v>15682834</v>
      </c>
      <c r="AP151" s="1">
        <v>62429272</v>
      </c>
      <c r="AQ151" s="1">
        <v>15622421</v>
      </c>
      <c r="AR151" s="1">
        <v>2343363</v>
      </c>
      <c r="AS151" s="1">
        <v>0</v>
      </c>
      <c r="AT151" s="1">
        <f t="shared" si="12"/>
        <v>96077890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12290295</v>
      </c>
      <c r="G152" s="1">
        <v>4714170</v>
      </c>
      <c r="H152" s="1">
        <v>0</v>
      </c>
      <c r="I152" s="1">
        <v>11075935</v>
      </c>
      <c r="J152" s="1">
        <v>0</v>
      </c>
      <c r="K152" s="1">
        <v>4620000</v>
      </c>
      <c r="L152" s="1">
        <v>0</v>
      </c>
      <c r="M152" s="1">
        <v>400000</v>
      </c>
      <c r="N152" s="1">
        <v>2335817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8474782</v>
      </c>
      <c r="W152" s="1">
        <v>1100000</v>
      </c>
      <c r="X152" s="1">
        <v>1784075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1668441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8692410</v>
      </c>
      <c r="AM152" s="1">
        <v>0</v>
      </c>
      <c r="AN152" s="1">
        <v>57155925</v>
      </c>
      <c r="AO152" s="1">
        <v>15999040</v>
      </c>
      <c r="AP152" s="1">
        <v>41156885</v>
      </c>
      <c r="AQ152" s="1">
        <v>11431185</v>
      </c>
      <c r="AR152" s="1">
        <v>1714678</v>
      </c>
      <c r="AS152" s="1">
        <v>0</v>
      </c>
      <c r="AT152" s="1">
        <f t="shared" si="12"/>
        <v>70301788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13509016</v>
      </c>
      <c r="G153" s="1">
        <v>6052906</v>
      </c>
      <c r="H153" s="1">
        <v>0</v>
      </c>
      <c r="I153" s="1">
        <v>12590790</v>
      </c>
      <c r="J153" s="1">
        <v>0</v>
      </c>
      <c r="K153" s="1">
        <v>4620000</v>
      </c>
      <c r="L153" s="1">
        <v>0</v>
      </c>
      <c r="M153" s="1">
        <v>400000</v>
      </c>
      <c r="N153" s="1">
        <v>2583734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9601290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1845524</v>
      </c>
      <c r="AF153" s="1">
        <v>1111269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10327488</v>
      </c>
      <c r="AM153" s="1">
        <v>0</v>
      </c>
      <c r="AN153" s="1">
        <v>66973003</v>
      </c>
      <c r="AO153" s="1">
        <v>17092862</v>
      </c>
      <c r="AP153" s="1">
        <v>49880141</v>
      </c>
      <c r="AQ153" s="1">
        <v>12918347</v>
      </c>
      <c r="AR153" s="1">
        <v>1937752</v>
      </c>
      <c r="AS153" s="1">
        <v>0</v>
      </c>
      <c r="AT153" s="1">
        <f t="shared" si="12"/>
        <v>81829102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13366749</v>
      </c>
      <c r="G154" s="1">
        <v>3750207</v>
      </c>
      <c r="H154" s="1">
        <v>0</v>
      </c>
      <c r="I154" s="1">
        <v>12011628</v>
      </c>
      <c r="J154" s="1">
        <v>0</v>
      </c>
      <c r="K154" s="1">
        <v>4620000</v>
      </c>
      <c r="L154" s="1">
        <v>0</v>
      </c>
      <c r="M154" s="1">
        <v>400000</v>
      </c>
      <c r="N154" s="1">
        <v>2523249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9193420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1802321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9416989</v>
      </c>
      <c r="AM154" s="1">
        <v>0</v>
      </c>
      <c r="AN154" s="1">
        <v>60124898</v>
      </c>
      <c r="AO154" s="1">
        <v>10740604</v>
      </c>
      <c r="AP154" s="1">
        <v>49384294</v>
      </c>
      <c r="AQ154" s="1">
        <v>12024980</v>
      </c>
      <c r="AR154" s="1">
        <v>1803747</v>
      </c>
      <c r="AS154" s="1">
        <v>0</v>
      </c>
      <c r="AT154" s="1">
        <f t="shared" si="12"/>
        <v>73953625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12630634</v>
      </c>
      <c r="G155" s="1">
        <v>5705339</v>
      </c>
      <c r="H155" s="1">
        <v>0</v>
      </c>
      <c r="I155" s="1">
        <v>12532108</v>
      </c>
      <c r="J155" s="1">
        <v>0</v>
      </c>
      <c r="K155" s="1">
        <v>4620000</v>
      </c>
      <c r="L155" s="1">
        <v>0</v>
      </c>
      <c r="M155" s="1">
        <v>400000</v>
      </c>
      <c r="N155" s="1">
        <v>2487225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17785219</v>
      </c>
      <c r="W155" s="1">
        <v>1100000</v>
      </c>
      <c r="X155" s="1">
        <v>1833479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1776589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10540228</v>
      </c>
      <c r="AM155" s="1">
        <v>0</v>
      </c>
      <c r="AN155" s="1">
        <v>72680821</v>
      </c>
      <c r="AO155" s="1">
        <v>16308890</v>
      </c>
      <c r="AP155" s="1">
        <v>56371931</v>
      </c>
      <c r="AQ155" s="1">
        <v>14282164</v>
      </c>
      <c r="AR155" s="1">
        <v>2142325</v>
      </c>
      <c r="AS155" s="1">
        <v>0</v>
      </c>
      <c r="AT155" s="1">
        <f t="shared" si="12"/>
        <v>89105310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16996206</v>
      </c>
      <c r="G156" s="1">
        <v>15584570</v>
      </c>
      <c r="H156" s="1">
        <v>0</v>
      </c>
      <c r="I156" s="1">
        <v>14269056</v>
      </c>
      <c r="J156" s="1">
        <v>0</v>
      </c>
      <c r="K156" s="1">
        <v>5500000</v>
      </c>
      <c r="L156" s="1">
        <v>0</v>
      </c>
      <c r="M156" s="1">
        <v>400000</v>
      </c>
      <c r="N156" s="1">
        <v>3102044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17634859</v>
      </c>
      <c r="W156" s="1">
        <v>1100000</v>
      </c>
      <c r="X156" s="1">
        <v>2467191</v>
      </c>
      <c r="Y156" s="1">
        <v>0</v>
      </c>
      <c r="Z156" s="1">
        <v>0</v>
      </c>
      <c r="AA156" s="1">
        <v>0</v>
      </c>
      <c r="AB156" s="1">
        <v>0</v>
      </c>
      <c r="AC156" s="1">
        <v>3286713</v>
      </c>
      <c r="AD156" s="1">
        <v>0</v>
      </c>
      <c r="AE156" s="1">
        <v>2215746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16113918</v>
      </c>
      <c r="AM156" s="1">
        <v>0</v>
      </c>
      <c r="AN156" s="1">
        <v>99781572</v>
      </c>
      <c r="AO156" s="1">
        <v>15162546</v>
      </c>
      <c r="AP156" s="1">
        <v>84619026</v>
      </c>
      <c r="AQ156" s="1">
        <v>16076358</v>
      </c>
      <c r="AR156" s="1">
        <v>2411454</v>
      </c>
      <c r="AS156" s="1">
        <v>0</v>
      </c>
      <c r="AT156" s="1">
        <f t="shared" si="12"/>
        <v>118269384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14481168</v>
      </c>
      <c r="G157" s="1">
        <v>7641678</v>
      </c>
      <c r="H157" s="1">
        <v>0</v>
      </c>
      <c r="I157" s="1">
        <v>11203858</v>
      </c>
      <c r="J157" s="1">
        <v>0</v>
      </c>
      <c r="K157" s="1">
        <v>5322581</v>
      </c>
      <c r="L157" s="1">
        <v>0</v>
      </c>
      <c r="M157" s="1">
        <v>387097</v>
      </c>
      <c r="N157" s="1">
        <v>2361566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3175763</v>
      </c>
      <c r="W157" s="1">
        <v>1064516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1686832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2024200</v>
      </c>
      <c r="AM157" s="1">
        <v>0</v>
      </c>
      <c r="AN157" s="1">
        <v>49349259</v>
      </c>
      <c r="AO157" s="1">
        <v>9425736</v>
      </c>
      <c r="AP157" s="1">
        <v>39923523</v>
      </c>
      <c r="AQ157" s="1">
        <v>9869852</v>
      </c>
      <c r="AR157" s="1">
        <v>1480478</v>
      </c>
      <c r="AS157" s="1">
        <v>0</v>
      </c>
      <c r="AT157" s="1">
        <f t="shared" si="12"/>
        <v>60699589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18631279</v>
      </c>
      <c r="G158" s="1">
        <v>9143656</v>
      </c>
      <c r="H158" s="1">
        <v>0</v>
      </c>
      <c r="I158" s="1">
        <v>17964958</v>
      </c>
      <c r="J158" s="1">
        <v>0</v>
      </c>
      <c r="K158" s="1">
        <v>5500000</v>
      </c>
      <c r="L158" s="1">
        <v>0</v>
      </c>
      <c r="M158" s="1">
        <v>400000</v>
      </c>
      <c r="N158" s="1">
        <v>2735035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4362918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1953596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2344315</v>
      </c>
      <c r="AM158" s="1">
        <v>0</v>
      </c>
      <c r="AN158" s="1">
        <v>66517026</v>
      </c>
      <c r="AO158" s="1">
        <v>14052639</v>
      </c>
      <c r="AP158" s="1">
        <v>52464387</v>
      </c>
      <c r="AQ158" s="1">
        <v>12827151</v>
      </c>
      <c r="AR158" s="1">
        <v>1924073</v>
      </c>
      <c r="AS158" s="1">
        <v>0</v>
      </c>
      <c r="AT158" s="1">
        <f t="shared" si="12"/>
        <v>81268250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12086562</v>
      </c>
      <c r="G159" s="1">
        <v>5544350</v>
      </c>
      <c r="H159" s="1">
        <v>0</v>
      </c>
      <c r="I159" s="1">
        <v>11344654</v>
      </c>
      <c r="J159" s="1">
        <v>0</v>
      </c>
      <c r="K159" s="1">
        <v>3465000</v>
      </c>
      <c r="L159" s="1">
        <v>0</v>
      </c>
      <c r="M159" s="1">
        <v>400000</v>
      </c>
      <c r="N159" s="1">
        <v>2296799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16005276</v>
      </c>
      <c r="W159" s="1">
        <v>1100000</v>
      </c>
      <c r="X159" s="1">
        <v>1754501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1640572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9007042</v>
      </c>
      <c r="AM159" s="1">
        <v>0</v>
      </c>
      <c r="AN159" s="1">
        <v>65914756</v>
      </c>
      <c r="AO159" s="1">
        <v>15245852</v>
      </c>
      <c r="AP159" s="1">
        <v>50668904</v>
      </c>
      <c r="AQ159" s="1">
        <v>12928951</v>
      </c>
      <c r="AR159" s="1">
        <v>1939343</v>
      </c>
      <c r="AS159" s="1">
        <v>0</v>
      </c>
      <c r="AT159" s="1">
        <f t="shared" si="12"/>
        <v>80783050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12489703</v>
      </c>
      <c r="G160" s="1">
        <v>3573586</v>
      </c>
      <c r="H160" s="1">
        <v>0</v>
      </c>
      <c r="I160" s="1">
        <v>11404507</v>
      </c>
      <c r="J160" s="1">
        <v>0</v>
      </c>
      <c r="K160" s="1">
        <v>3465000</v>
      </c>
      <c r="L160" s="1">
        <v>0</v>
      </c>
      <c r="M160" s="1">
        <v>400000</v>
      </c>
      <c r="N160" s="1">
        <v>2433258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13129620</v>
      </c>
      <c r="W160" s="1">
        <v>1100000</v>
      </c>
      <c r="X160" s="1">
        <v>1813021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1738042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9447688</v>
      </c>
      <c r="AM160" s="1">
        <v>0</v>
      </c>
      <c r="AN160" s="1">
        <v>62264425</v>
      </c>
      <c r="AO160" s="1">
        <v>8539063</v>
      </c>
      <c r="AP160" s="1">
        <v>53725362</v>
      </c>
      <c r="AQ160" s="1">
        <v>12198885</v>
      </c>
      <c r="AR160" s="1">
        <v>1829833</v>
      </c>
      <c r="AS160" s="1">
        <v>0</v>
      </c>
      <c r="AT160" s="1">
        <f t="shared" si="12"/>
        <v>76293143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785546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7773553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46213191</v>
      </c>
      <c r="AO161" s="1">
        <v>7939220</v>
      </c>
      <c r="AP161" s="1">
        <v>38273971</v>
      </c>
      <c r="AQ161" s="1">
        <v>8802652</v>
      </c>
      <c r="AR161" s="1">
        <v>1320398</v>
      </c>
      <c r="AS161" s="1">
        <v>0</v>
      </c>
      <c r="AT161" s="1">
        <f t="shared" si="12"/>
        <v>56336241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12477244</v>
      </c>
      <c r="G162" s="1">
        <v>9906778</v>
      </c>
      <c r="H162" s="1">
        <v>0</v>
      </c>
      <c r="I162" s="1">
        <v>11682803</v>
      </c>
      <c r="J162" s="1">
        <v>0</v>
      </c>
      <c r="K162" s="1">
        <v>4620000</v>
      </c>
      <c r="L162" s="1">
        <v>0</v>
      </c>
      <c r="M162" s="1">
        <v>400000</v>
      </c>
      <c r="N162" s="1">
        <v>2411303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8904832</v>
      </c>
      <c r="W162" s="1">
        <v>1100000</v>
      </c>
      <c r="X162" s="1">
        <v>1811213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1722359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9599194</v>
      </c>
      <c r="AM162" s="1">
        <v>0</v>
      </c>
      <c r="AN162" s="1">
        <v>65905726</v>
      </c>
      <c r="AO162" s="1">
        <v>11416802</v>
      </c>
      <c r="AP162" s="1">
        <v>54488924</v>
      </c>
      <c r="AQ162" s="1">
        <v>12927145</v>
      </c>
      <c r="AR162" s="1">
        <v>1939072</v>
      </c>
      <c r="AS162" s="1">
        <v>0</v>
      </c>
      <c r="AT162" s="1">
        <f t="shared" si="12"/>
        <v>80771943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14503480</v>
      </c>
      <c r="G163" s="1">
        <v>19229890</v>
      </c>
      <c r="H163" s="1">
        <v>0</v>
      </c>
      <c r="I163" s="1">
        <v>12068636</v>
      </c>
      <c r="J163" s="1">
        <v>0</v>
      </c>
      <c r="K163" s="1">
        <v>4125000</v>
      </c>
      <c r="L163" s="1">
        <v>0</v>
      </c>
      <c r="M163" s="1">
        <v>400000</v>
      </c>
      <c r="N163" s="1">
        <v>2334346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63485176</v>
      </c>
      <c r="W163" s="1">
        <v>1100000</v>
      </c>
      <c r="X163" s="1">
        <v>0</v>
      </c>
      <c r="Y163" s="1">
        <v>1609640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1667396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2667821</v>
      </c>
      <c r="AM163" s="1">
        <v>0</v>
      </c>
      <c r="AN163" s="1">
        <v>123191385</v>
      </c>
      <c r="AO163" s="1">
        <v>22869804</v>
      </c>
      <c r="AP163" s="1">
        <v>100321581</v>
      </c>
      <c r="AQ163" s="1">
        <v>24390682</v>
      </c>
      <c r="AR163" s="1">
        <v>3658605</v>
      </c>
      <c r="AS163" s="1">
        <v>0</v>
      </c>
      <c r="AT163" s="1">
        <f t="shared" si="12"/>
        <v>151240672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16991024</v>
      </c>
      <c r="G164" s="1">
        <v>0</v>
      </c>
      <c r="H164" s="1">
        <v>0</v>
      </c>
      <c r="I164" s="1">
        <v>14292714</v>
      </c>
      <c r="J164" s="1">
        <v>0</v>
      </c>
      <c r="K164" s="1">
        <v>4125000</v>
      </c>
      <c r="L164" s="1">
        <v>0</v>
      </c>
      <c r="M164" s="1">
        <v>400000</v>
      </c>
      <c r="N164" s="1">
        <v>3062654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6270928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2187611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3281416</v>
      </c>
      <c r="AM164" s="1">
        <v>0</v>
      </c>
      <c r="AN164" s="1">
        <v>52981347</v>
      </c>
      <c r="AO164" s="1">
        <v>14105305</v>
      </c>
      <c r="AP164" s="1">
        <v>38876042</v>
      </c>
      <c r="AQ164" s="1">
        <v>10342269</v>
      </c>
      <c r="AR164" s="1">
        <v>1551340</v>
      </c>
      <c r="AS164" s="1">
        <v>0</v>
      </c>
      <c r="AT164" s="1">
        <f t="shared" si="12"/>
        <v>64874956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12376239</v>
      </c>
      <c r="G165" s="1">
        <v>11684285</v>
      </c>
      <c r="H165" s="1">
        <v>0</v>
      </c>
      <c r="I165" s="1">
        <v>11274072</v>
      </c>
      <c r="J165" s="1">
        <v>0</v>
      </c>
      <c r="K165" s="1">
        <v>4620000</v>
      </c>
      <c r="L165" s="1">
        <v>0</v>
      </c>
      <c r="M165" s="1">
        <v>400000</v>
      </c>
      <c r="N165" s="1">
        <v>2398187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16320906</v>
      </c>
      <c r="W165" s="1">
        <v>1100000</v>
      </c>
      <c r="X165" s="1">
        <v>1796551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1712990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9331481</v>
      </c>
      <c r="AM165" s="1">
        <v>0</v>
      </c>
      <c r="AN165" s="1">
        <v>74284711</v>
      </c>
      <c r="AO165" s="1">
        <v>13904472</v>
      </c>
      <c r="AP165" s="1">
        <v>60380239</v>
      </c>
      <c r="AQ165" s="1">
        <v>14602942</v>
      </c>
      <c r="AR165" s="1">
        <v>2190441</v>
      </c>
      <c r="AS165" s="1">
        <v>0</v>
      </c>
      <c r="AT165" s="1">
        <f t="shared" si="12"/>
        <v>91078094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16639458</v>
      </c>
      <c r="G166" s="1">
        <v>0</v>
      </c>
      <c r="H166" s="1">
        <v>0</v>
      </c>
      <c r="I166" s="1">
        <v>13524653</v>
      </c>
      <c r="J166" s="1">
        <v>0</v>
      </c>
      <c r="K166" s="1">
        <v>4125000</v>
      </c>
      <c r="L166" s="1">
        <v>0</v>
      </c>
      <c r="M166" s="1">
        <v>400000</v>
      </c>
      <c r="N166" s="1">
        <v>2942169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7906913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2101549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3362479</v>
      </c>
      <c r="AM166" s="1">
        <v>0</v>
      </c>
      <c r="AN166" s="1">
        <v>53372221</v>
      </c>
      <c r="AO166" s="1">
        <v>13195067</v>
      </c>
      <c r="AP166" s="1">
        <v>40177154</v>
      </c>
      <c r="AQ166" s="1">
        <v>10420444</v>
      </c>
      <c r="AR166" s="1">
        <v>1563067</v>
      </c>
      <c r="AS166" s="1">
        <v>0</v>
      </c>
      <c r="AT166" s="1">
        <f t="shared" si="12"/>
        <v>65355732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12535214</v>
      </c>
      <c r="G167" s="1">
        <v>0</v>
      </c>
      <c r="H167" s="1">
        <v>0</v>
      </c>
      <c r="I167" s="1">
        <v>10974096</v>
      </c>
      <c r="J167" s="1">
        <v>0</v>
      </c>
      <c r="K167" s="1">
        <v>3465000</v>
      </c>
      <c r="L167" s="1">
        <v>0</v>
      </c>
      <c r="M167" s="1">
        <v>400000</v>
      </c>
      <c r="N167" s="1">
        <v>2397949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7456750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1712820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4110771</v>
      </c>
      <c r="AM167" s="1">
        <v>0</v>
      </c>
      <c r="AN167" s="1">
        <v>45263869</v>
      </c>
      <c r="AO167" s="1">
        <v>7066785</v>
      </c>
      <c r="AP167" s="1">
        <v>38197084</v>
      </c>
      <c r="AQ167" s="1">
        <v>8830520</v>
      </c>
      <c r="AR167" s="1">
        <v>1324578</v>
      </c>
      <c r="AS167" s="1">
        <v>0</v>
      </c>
      <c r="AT167" s="1">
        <f t="shared" si="12"/>
        <v>55418967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12834053</v>
      </c>
      <c r="G168" s="1">
        <v>0</v>
      </c>
      <c r="H168" s="1">
        <v>0</v>
      </c>
      <c r="I168" s="1">
        <v>11576555</v>
      </c>
      <c r="J168" s="1">
        <v>0</v>
      </c>
      <c r="K168" s="1">
        <v>3465000</v>
      </c>
      <c r="L168" s="1">
        <v>0</v>
      </c>
      <c r="M168" s="1">
        <v>400000</v>
      </c>
      <c r="N168" s="1">
        <v>2509504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1270000</v>
      </c>
      <c r="U168" s="1">
        <v>0</v>
      </c>
      <c r="V168" s="1">
        <v>7758435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1792503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4302006</v>
      </c>
      <c r="AM168" s="1">
        <v>0</v>
      </c>
      <c r="AN168" s="1">
        <v>47008056</v>
      </c>
      <c r="AO168" s="1">
        <v>10476848</v>
      </c>
      <c r="AP168" s="1">
        <v>36531208</v>
      </c>
      <c r="AQ168" s="1">
        <v>9147611</v>
      </c>
      <c r="AR168" s="1">
        <v>1372142</v>
      </c>
      <c r="AS168" s="1">
        <v>0</v>
      </c>
      <c r="AT168" s="1">
        <f t="shared" si="12"/>
        <v>57527809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14517748</v>
      </c>
      <c r="G169" s="1">
        <v>8237963</v>
      </c>
      <c r="H169" s="1">
        <v>0</v>
      </c>
      <c r="I169" s="1">
        <v>12480420</v>
      </c>
      <c r="J169" s="1">
        <v>0</v>
      </c>
      <c r="K169" s="1">
        <v>4125000</v>
      </c>
      <c r="L169" s="1">
        <v>0</v>
      </c>
      <c r="M169" s="1">
        <v>400000</v>
      </c>
      <c r="N169" s="1">
        <v>2318166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5673289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2564973</v>
      </c>
      <c r="AD169" s="1">
        <v>0</v>
      </c>
      <c r="AE169" s="1">
        <v>1655833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2483749</v>
      </c>
      <c r="AM169" s="1">
        <v>0</v>
      </c>
      <c r="AN169" s="1">
        <v>56827141</v>
      </c>
      <c r="AO169" s="1">
        <v>14374696</v>
      </c>
      <c r="AP169" s="1">
        <v>42452445</v>
      </c>
      <c r="AQ169" s="1">
        <v>11111428</v>
      </c>
      <c r="AR169" s="1">
        <v>1666714</v>
      </c>
      <c r="AS169" s="1">
        <v>0</v>
      </c>
      <c r="AT169" s="1">
        <f t="shared" si="12"/>
        <v>69605283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17802100</v>
      </c>
      <c r="G170" s="1">
        <v>7544536</v>
      </c>
      <c r="H170" s="1">
        <v>0</v>
      </c>
      <c r="I170" s="1">
        <v>17191046</v>
      </c>
      <c r="J170" s="1">
        <v>0</v>
      </c>
      <c r="K170" s="1">
        <v>5500000</v>
      </c>
      <c r="L170" s="1">
        <v>0</v>
      </c>
      <c r="M170" s="1">
        <v>400000</v>
      </c>
      <c r="N170" s="1">
        <v>3062399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10429235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2187428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5599816</v>
      </c>
      <c r="AM170" s="1">
        <v>0</v>
      </c>
      <c r="AN170" s="1">
        <v>70816560</v>
      </c>
      <c r="AO170" s="1">
        <v>12297214</v>
      </c>
      <c r="AP170" s="1">
        <v>58519346</v>
      </c>
      <c r="AQ170" s="1">
        <v>14163312</v>
      </c>
      <c r="AR170" s="1">
        <v>2124497</v>
      </c>
      <c r="AS170" s="1">
        <v>0</v>
      </c>
      <c r="AT170" s="1">
        <f t="shared" si="12"/>
        <v>87104369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2909217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36488158</v>
      </c>
      <c r="AO171" s="1">
        <v>7104710</v>
      </c>
      <c r="AP171" s="1">
        <v>29383448</v>
      </c>
      <c r="AQ171" s="1">
        <v>6630870</v>
      </c>
      <c r="AR171" s="1">
        <v>994631</v>
      </c>
      <c r="AS171" s="1">
        <v>795000</v>
      </c>
      <c r="AT171" s="1">
        <f t="shared" si="12"/>
        <v>44908659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23523209</v>
      </c>
      <c r="G172" s="1">
        <v>23641763</v>
      </c>
      <c r="H172" s="1">
        <v>0</v>
      </c>
      <c r="I172" s="1">
        <v>23149148</v>
      </c>
      <c r="J172" s="1">
        <v>0</v>
      </c>
      <c r="K172" s="1">
        <v>0</v>
      </c>
      <c r="L172" s="1">
        <v>0</v>
      </c>
      <c r="M172" s="1">
        <v>400000</v>
      </c>
      <c r="N172" s="1">
        <v>3675919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12265228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2868911</v>
      </c>
      <c r="AD172" s="1">
        <v>0</v>
      </c>
      <c r="AE172" s="1">
        <v>2625657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4726181</v>
      </c>
      <c r="AM172" s="1">
        <v>0</v>
      </c>
      <c r="AN172" s="1">
        <v>102579823</v>
      </c>
      <c r="AO172" s="1">
        <v>20464479</v>
      </c>
      <c r="AP172" s="1">
        <v>82115344</v>
      </c>
      <c r="AQ172" s="1">
        <v>16076358</v>
      </c>
      <c r="AR172" s="1">
        <v>2411454</v>
      </c>
      <c r="AS172" s="1">
        <v>0</v>
      </c>
      <c r="AT172" s="1">
        <f t="shared" si="12"/>
        <v>121067635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6531071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42524844</v>
      </c>
      <c r="AO173" s="1">
        <v>8007819</v>
      </c>
      <c r="AP173" s="1">
        <v>34517025</v>
      </c>
      <c r="AQ173" s="1">
        <v>8060461</v>
      </c>
      <c r="AR173" s="1">
        <v>1209069</v>
      </c>
      <c r="AS173" s="1">
        <v>1060000</v>
      </c>
      <c r="AT173" s="1">
        <f t="shared" si="12"/>
        <v>52854374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7414226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38275020</v>
      </c>
      <c r="AO174" s="1">
        <v>10617085</v>
      </c>
      <c r="AP174" s="1">
        <v>27657935</v>
      </c>
      <c r="AQ174" s="1">
        <v>7432750</v>
      </c>
      <c r="AR174" s="1">
        <v>1114913</v>
      </c>
      <c r="AS174" s="1">
        <v>795000</v>
      </c>
      <c r="AT174" s="1">
        <f t="shared" si="12"/>
        <v>47617683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13750185</v>
      </c>
      <c r="G175" s="1">
        <v>16985232</v>
      </c>
      <c r="H175" s="1">
        <v>0</v>
      </c>
      <c r="I175" s="1">
        <v>16023837</v>
      </c>
      <c r="J175" s="1">
        <v>0</v>
      </c>
      <c r="K175" s="1">
        <v>0</v>
      </c>
      <c r="L175" s="1">
        <v>0</v>
      </c>
      <c r="M175" s="1">
        <v>400000</v>
      </c>
      <c r="N175" s="1">
        <v>2870097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4052272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2548428</v>
      </c>
      <c r="AD175" s="1">
        <v>0</v>
      </c>
      <c r="AE175" s="1">
        <v>2050069</v>
      </c>
      <c r="AF175" s="1">
        <v>2222538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3280110</v>
      </c>
      <c r="AM175" s="1">
        <v>0</v>
      </c>
      <c r="AN175" s="1">
        <v>65282768</v>
      </c>
      <c r="AO175" s="1">
        <v>16810186</v>
      </c>
      <c r="AP175" s="1">
        <v>48472582</v>
      </c>
      <c r="AQ175" s="1">
        <v>12612046</v>
      </c>
      <c r="AR175" s="1">
        <v>1891807</v>
      </c>
      <c r="AS175" s="1">
        <v>0</v>
      </c>
      <c r="AT175" s="1">
        <f t="shared" si="12"/>
        <v>79786621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3449886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27317595</v>
      </c>
      <c r="AO176" s="1">
        <v>5544141</v>
      </c>
      <c r="AP176" s="1">
        <v>21773454</v>
      </c>
      <c r="AQ176" s="1">
        <v>5241265</v>
      </c>
      <c r="AR176" s="1">
        <v>786190</v>
      </c>
      <c r="AS176" s="1">
        <v>795000</v>
      </c>
      <c r="AT176" s="1">
        <f t="shared" si="12"/>
        <v>34140050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6066176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2043343</v>
      </c>
      <c r="AK177" s="1">
        <v>0</v>
      </c>
      <c r="AL177" s="1">
        <v>0</v>
      </c>
      <c r="AM177" s="1">
        <v>0</v>
      </c>
      <c r="AN177" s="1">
        <v>35832151</v>
      </c>
      <c r="AO177" s="1">
        <v>6230910</v>
      </c>
      <c r="AP177" s="1">
        <v>29601241</v>
      </c>
      <c r="AQ177" s="1">
        <v>6944176</v>
      </c>
      <c r="AR177" s="1">
        <v>1041626</v>
      </c>
      <c r="AS177" s="1">
        <v>300000</v>
      </c>
      <c r="AT177" s="1">
        <f t="shared" si="12"/>
        <v>44117953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5331324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2353136</v>
      </c>
      <c r="AK178" s="1">
        <v>0</v>
      </c>
      <c r="AL178" s="1">
        <v>0</v>
      </c>
      <c r="AM178" s="1">
        <v>0</v>
      </c>
      <c r="AN178" s="1">
        <v>38111770</v>
      </c>
      <c r="AO178" s="1">
        <v>6046777</v>
      </c>
      <c r="AP178" s="1">
        <v>32064993</v>
      </c>
      <c r="AQ178" s="1">
        <v>7622354</v>
      </c>
      <c r="AR178" s="1">
        <v>1143353</v>
      </c>
      <c r="AS178" s="1">
        <v>530000</v>
      </c>
      <c r="AT178" s="1">
        <f t="shared" si="12"/>
        <v>47407477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6653403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41285505</v>
      </c>
      <c r="AO179" s="1">
        <v>6475842</v>
      </c>
      <c r="AP179" s="1">
        <v>34809663</v>
      </c>
      <c r="AQ179" s="1">
        <v>7812593</v>
      </c>
      <c r="AR179" s="1">
        <v>1171889</v>
      </c>
      <c r="AS179" s="1">
        <v>795000</v>
      </c>
      <c r="AT179" s="1">
        <f t="shared" si="12"/>
        <v>51064987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5131220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2500000</v>
      </c>
      <c r="AJ180" s="1">
        <v>0</v>
      </c>
      <c r="AK180" s="1">
        <v>0</v>
      </c>
      <c r="AL180" s="1">
        <v>0</v>
      </c>
      <c r="AM180" s="1">
        <v>0</v>
      </c>
      <c r="AN180" s="1">
        <v>33370127</v>
      </c>
      <c r="AO180" s="1">
        <v>3768181</v>
      </c>
      <c r="AP180" s="1">
        <v>29601946</v>
      </c>
      <c r="AQ180" s="1">
        <v>6174025</v>
      </c>
      <c r="AR180" s="1">
        <v>926104</v>
      </c>
      <c r="AS180" s="1">
        <v>390000</v>
      </c>
      <c r="AT180" s="1">
        <f t="shared" si="12"/>
        <v>40860256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6697735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33019432</v>
      </c>
      <c r="AO181" s="1">
        <v>6600806</v>
      </c>
      <c r="AP181" s="1">
        <v>26418626</v>
      </c>
      <c r="AQ181" s="1">
        <v>6159379</v>
      </c>
      <c r="AR181" s="1">
        <v>923907</v>
      </c>
      <c r="AS181" s="1">
        <v>1060000</v>
      </c>
      <c r="AT181" s="1">
        <f t="shared" si="12"/>
        <v>41162718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13331887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42933426</v>
      </c>
      <c r="AO182" s="1">
        <v>6886642</v>
      </c>
      <c r="AP182" s="1">
        <v>36046784</v>
      </c>
      <c r="AQ182" s="1">
        <v>8364431</v>
      </c>
      <c r="AR182" s="1">
        <v>1254665</v>
      </c>
      <c r="AS182" s="1">
        <v>795000</v>
      </c>
      <c r="AT182" s="1">
        <f t="shared" si="12"/>
        <v>53347522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1170281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30512567</v>
      </c>
      <c r="AO183" s="1">
        <v>5702645</v>
      </c>
      <c r="AP183" s="1">
        <v>24809922</v>
      </c>
      <c r="AQ183" s="1">
        <v>5658006</v>
      </c>
      <c r="AR183" s="1">
        <v>848701</v>
      </c>
      <c r="AS183" s="1">
        <v>795000</v>
      </c>
      <c r="AT183" s="1">
        <f t="shared" si="12"/>
        <v>37814274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5924678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7611223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38599336</v>
      </c>
      <c r="AO184" s="1">
        <v>7538230</v>
      </c>
      <c r="AP184" s="1">
        <v>31061106</v>
      </c>
      <c r="AQ184" s="1">
        <v>7275360</v>
      </c>
      <c r="AR184" s="1">
        <v>1091304</v>
      </c>
      <c r="AS184" s="1">
        <v>1060000</v>
      </c>
      <c r="AT184" s="1">
        <f t="shared" si="12"/>
        <v>48026000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6668534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3765760</v>
      </c>
      <c r="AK185" s="1">
        <v>0</v>
      </c>
      <c r="AL185" s="1">
        <v>0</v>
      </c>
      <c r="AM185" s="1">
        <v>0</v>
      </c>
      <c r="AN185" s="1">
        <v>45041293</v>
      </c>
      <c r="AO185" s="1">
        <v>6953805</v>
      </c>
      <c r="AP185" s="1">
        <v>38087488</v>
      </c>
      <c r="AQ185" s="1">
        <v>8563751</v>
      </c>
      <c r="AR185" s="1">
        <v>1284563</v>
      </c>
      <c r="AS185" s="1">
        <v>1060000</v>
      </c>
      <c r="AT185" s="1">
        <f t="shared" si="12"/>
        <v>55949607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1496396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2680053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35775390</v>
      </c>
      <c r="AO186" s="1">
        <v>6330265</v>
      </c>
      <c r="AP186" s="1">
        <v>29445125</v>
      </c>
      <c r="AQ186" s="1">
        <v>7155078</v>
      </c>
      <c r="AR186" s="1">
        <v>1073262</v>
      </c>
      <c r="AS186" s="1">
        <v>300000</v>
      </c>
      <c r="AT186" s="1">
        <f t="shared" si="12"/>
        <v>44303730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2168925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2776224</v>
      </c>
      <c r="AK187" s="1">
        <v>0</v>
      </c>
      <c r="AL187" s="1">
        <v>0</v>
      </c>
      <c r="AM187" s="1">
        <v>0</v>
      </c>
      <c r="AN187" s="1">
        <v>41412249</v>
      </c>
      <c r="AO187" s="1">
        <v>7189882</v>
      </c>
      <c r="AP187" s="1">
        <v>34222367</v>
      </c>
      <c r="AQ187" s="1">
        <v>8060196</v>
      </c>
      <c r="AR187" s="1">
        <v>1209029</v>
      </c>
      <c r="AS187" s="1">
        <v>585000</v>
      </c>
      <c r="AT187" s="1">
        <f t="shared" si="12"/>
        <v>51266474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573685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30284747</v>
      </c>
      <c r="AO188" s="1">
        <v>3695271</v>
      </c>
      <c r="AP188" s="1">
        <v>26589476</v>
      </c>
      <c r="AQ188" s="1">
        <v>5834696</v>
      </c>
      <c r="AR188" s="1">
        <v>875204</v>
      </c>
      <c r="AS188" s="1">
        <v>585000</v>
      </c>
      <c r="AT188" s="1">
        <f t="shared" si="12"/>
        <v>37579647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3825318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2225640</v>
      </c>
      <c r="AK189" s="1">
        <v>0</v>
      </c>
      <c r="AL189" s="1">
        <v>0</v>
      </c>
      <c r="AM189" s="1">
        <v>0</v>
      </c>
      <c r="AN189" s="1">
        <v>37130340</v>
      </c>
      <c r="AO189" s="1">
        <v>4344701</v>
      </c>
      <c r="AP189" s="1">
        <v>32785639</v>
      </c>
      <c r="AQ189" s="1">
        <v>6981560</v>
      </c>
      <c r="AR189" s="1">
        <v>1047234</v>
      </c>
      <c r="AS189" s="1">
        <v>0</v>
      </c>
      <c r="AT189" s="1">
        <f t="shared" si="12"/>
        <v>45159134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3093860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36931442</v>
      </c>
      <c r="AO190" s="1">
        <v>7258015</v>
      </c>
      <c r="AP190" s="1">
        <v>29673427</v>
      </c>
      <c r="AQ190" s="1">
        <v>6941781</v>
      </c>
      <c r="AR190" s="1">
        <v>1041267</v>
      </c>
      <c r="AS190" s="1">
        <v>1060000</v>
      </c>
      <c r="AT190" s="1">
        <f t="shared" si="12"/>
        <v>45974490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1274767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3053878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40879464</v>
      </c>
      <c r="AO191" s="1">
        <v>6254617</v>
      </c>
      <c r="AP191" s="1">
        <v>34624847</v>
      </c>
      <c r="AQ191" s="1">
        <v>7731385</v>
      </c>
      <c r="AR191" s="1">
        <v>1159708</v>
      </c>
      <c r="AS191" s="1">
        <v>1060000</v>
      </c>
      <c r="AT191" s="1">
        <f t="shared" si="12"/>
        <v>50830557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1387737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29693049</v>
      </c>
      <c r="AO192" s="1">
        <v>4958300</v>
      </c>
      <c r="AP192" s="1">
        <v>24734749</v>
      </c>
      <c r="AQ192" s="1">
        <v>5494102</v>
      </c>
      <c r="AR192" s="1">
        <v>824115</v>
      </c>
      <c r="AS192" s="1">
        <v>795000</v>
      </c>
      <c r="AT192" s="1">
        <f t="shared" si="12"/>
        <v>36806266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812152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2079110</v>
      </c>
      <c r="AK193" s="1">
        <v>0</v>
      </c>
      <c r="AL193" s="1">
        <v>0</v>
      </c>
      <c r="AM193" s="1">
        <v>0</v>
      </c>
      <c r="AN193" s="1">
        <v>33061672</v>
      </c>
      <c r="AO193" s="1">
        <v>6055328</v>
      </c>
      <c r="AP193" s="1">
        <v>27006344</v>
      </c>
      <c r="AQ193" s="1">
        <v>5945573</v>
      </c>
      <c r="AR193" s="1">
        <v>891836</v>
      </c>
      <c r="AS193" s="1">
        <v>795000</v>
      </c>
      <c r="AT193" s="1">
        <f t="shared" si="12"/>
        <v>40694081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27964914</v>
      </c>
      <c r="G194" s="1">
        <v>13841764</v>
      </c>
      <c r="H194" s="1">
        <v>0</v>
      </c>
      <c r="I194" s="1">
        <v>30696251</v>
      </c>
      <c r="J194" s="1">
        <v>0</v>
      </c>
      <c r="K194" s="1">
        <v>5500000</v>
      </c>
      <c r="L194" s="1">
        <v>0</v>
      </c>
      <c r="M194" s="1">
        <v>400000</v>
      </c>
      <c r="N194" s="1">
        <v>4425922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24748852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3161372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7081474</v>
      </c>
      <c r="AM194" s="1">
        <v>0</v>
      </c>
      <c r="AN194" s="1">
        <v>121143087</v>
      </c>
      <c r="AO194" s="1">
        <v>31434587</v>
      </c>
      <c r="AP194" s="1">
        <v>89708500</v>
      </c>
      <c r="AQ194" s="1">
        <v>16076358</v>
      </c>
      <c r="AR194" s="1">
        <v>2411454</v>
      </c>
      <c r="AS194" s="1">
        <v>0</v>
      </c>
      <c r="AT194" s="1">
        <f t="shared" si="12"/>
        <v>139630899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5229271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36537966</v>
      </c>
      <c r="AO195" s="1">
        <v>11373812</v>
      </c>
      <c r="AP195" s="1">
        <v>25164154</v>
      </c>
      <c r="AQ195" s="1">
        <v>7085339</v>
      </c>
      <c r="AR195" s="1">
        <v>1062801</v>
      </c>
      <c r="AS195" s="1">
        <v>795000</v>
      </c>
      <c r="AT195" s="1">
        <f t="shared" ref="AT195:AT258" si="17">AS195+AR195+AQ195+AN195</f>
        <v>45481106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4892149</v>
      </c>
      <c r="G196" s="1">
        <v>3614389</v>
      </c>
      <c r="H196" s="1">
        <v>0</v>
      </c>
      <c r="I196" s="1">
        <v>4158327</v>
      </c>
      <c r="J196" s="1">
        <v>0</v>
      </c>
      <c r="K196" s="1">
        <v>0</v>
      </c>
      <c r="L196" s="1">
        <v>5852979</v>
      </c>
      <c r="M196" s="1">
        <v>400000</v>
      </c>
      <c r="N196" s="1">
        <v>2413890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4952678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28495681</v>
      </c>
      <c r="AO196" s="1">
        <v>3772708</v>
      </c>
      <c r="AP196" s="1">
        <v>24722973</v>
      </c>
      <c r="AQ196" s="1">
        <v>5476882</v>
      </c>
      <c r="AR196" s="1">
        <v>821532</v>
      </c>
      <c r="AS196" s="1">
        <v>795000</v>
      </c>
      <c r="AT196" s="1">
        <f t="shared" si="17"/>
        <v>35589095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23262678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54457332</v>
      </c>
      <c r="AO197" s="1">
        <v>12148019</v>
      </c>
      <c r="AP197" s="1">
        <v>42309313</v>
      </c>
      <c r="AQ197" s="1">
        <v>10446959</v>
      </c>
      <c r="AR197" s="1">
        <v>1567044</v>
      </c>
      <c r="AS197" s="1">
        <v>1060000</v>
      </c>
      <c r="AT197" s="1">
        <f t="shared" si="17"/>
        <v>67531335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6232839</v>
      </c>
      <c r="G198" s="1">
        <v>9042898</v>
      </c>
      <c r="H198" s="1">
        <v>0</v>
      </c>
      <c r="I198" s="1">
        <v>6045854</v>
      </c>
      <c r="J198" s="1">
        <v>0</v>
      </c>
      <c r="K198" s="1">
        <v>0</v>
      </c>
      <c r="L198" s="1">
        <v>4198852</v>
      </c>
      <c r="M198" s="1">
        <v>400000</v>
      </c>
      <c r="N198" s="1">
        <v>3280442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4421407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36944830</v>
      </c>
      <c r="AO198" s="1">
        <v>9177874</v>
      </c>
      <c r="AP198" s="1">
        <v>27766956</v>
      </c>
      <c r="AQ198" s="1">
        <v>6944458</v>
      </c>
      <c r="AR198" s="1">
        <v>1041669</v>
      </c>
      <c r="AS198" s="1">
        <v>1060000</v>
      </c>
      <c r="AT198" s="1">
        <f t="shared" si="17"/>
        <v>45990957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10517345</v>
      </c>
      <c r="G199" s="1">
        <v>3209346</v>
      </c>
      <c r="H199" s="1">
        <v>0</v>
      </c>
      <c r="I199" s="1">
        <v>7334624</v>
      </c>
      <c r="J199" s="1">
        <v>0</v>
      </c>
      <c r="K199" s="1">
        <v>4620000</v>
      </c>
      <c r="L199" s="1">
        <v>0</v>
      </c>
      <c r="M199" s="1">
        <v>400000</v>
      </c>
      <c r="N199" s="1">
        <v>1673521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10774050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1195372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3490486</v>
      </c>
      <c r="AM199" s="1">
        <v>0</v>
      </c>
      <c r="AN199" s="1">
        <v>49333993</v>
      </c>
      <c r="AO199" s="1">
        <v>9329619</v>
      </c>
      <c r="AP199" s="1">
        <v>40004374</v>
      </c>
      <c r="AQ199" s="1">
        <v>9168291</v>
      </c>
      <c r="AR199" s="1">
        <v>1375244</v>
      </c>
      <c r="AS199" s="1">
        <v>0</v>
      </c>
      <c r="AT199" s="1">
        <f t="shared" si="17"/>
        <v>59877528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8430934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48379199</v>
      </c>
      <c r="AO200" s="1">
        <v>7164139</v>
      </c>
      <c r="AP200" s="1">
        <v>41215060</v>
      </c>
      <c r="AQ200" s="1">
        <v>9453586</v>
      </c>
      <c r="AR200" s="1">
        <v>1418038</v>
      </c>
      <c r="AS200" s="1">
        <v>390000</v>
      </c>
      <c r="AT200" s="1">
        <f t="shared" si="17"/>
        <v>59640823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2109048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1111269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37094525</v>
      </c>
      <c r="AO201" s="1">
        <v>9161875</v>
      </c>
      <c r="AP201" s="1">
        <v>27932650</v>
      </c>
      <c r="AQ201" s="1">
        <v>7196651</v>
      </c>
      <c r="AR201" s="1">
        <v>1079498</v>
      </c>
      <c r="AS201" s="1">
        <v>900000</v>
      </c>
      <c r="AT201" s="1">
        <f t="shared" si="17"/>
        <v>46270674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1527610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2444175</v>
      </c>
      <c r="AK202" s="1">
        <v>0</v>
      </c>
      <c r="AL202" s="1">
        <v>0</v>
      </c>
      <c r="AM202" s="1">
        <v>0</v>
      </c>
      <c r="AN202" s="1">
        <v>35269746</v>
      </c>
      <c r="AO202" s="1">
        <v>4509318</v>
      </c>
      <c r="AP202" s="1">
        <v>30760428</v>
      </c>
      <c r="AQ202" s="1">
        <v>7053949</v>
      </c>
      <c r="AR202" s="1">
        <v>1058092</v>
      </c>
      <c r="AS202" s="1">
        <v>530000</v>
      </c>
      <c r="AT202" s="1">
        <f t="shared" si="17"/>
        <v>43911787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0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30371935</v>
      </c>
      <c r="AO203" s="1">
        <v>6987255</v>
      </c>
      <c r="AP203" s="1">
        <v>23384680</v>
      </c>
      <c r="AQ203" s="1">
        <v>5629879</v>
      </c>
      <c r="AR203" s="1">
        <v>844482</v>
      </c>
      <c r="AS203" s="1">
        <v>530000</v>
      </c>
      <c r="AT203" s="1">
        <f t="shared" si="17"/>
        <v>37376296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3152149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46345693</v>
      </c>
      <c r="AO204" s="1">
        <v>10178367</v>
      </c>
      <c r="AP204" s="1">
        <v>36167326</v>
      </c>
      <c r="AQ204" s="1">
        <v>8824631</v>
      </c>
      <c r="AR204" s="1">
        <v>1323695</v>
      </c>
      <c r="AS204" s="1">
        <v>795000</v>
      </c>
      <c r="AT204" s="1">
        <f t="shared" si="17"/>
        <v>57289019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2948258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44943148</v>
      </c>
      <c r="AO205" s="1">
        <v>8813419</v>
      </c>
      <c r="AP205" s="1">
        <v>36129729</v>
      </c>
      <c r="AQ205" s="1">
        <v>8544122</v>
      </c>
      <c r="AR205" s="1">
        <v>1281618</v>
      </c>
      <c r="AS205" s="1">
        <v>1060000</v>
      </c>
      <c r="AT205" s="1">
        <f t="shared" si="17"/>
        <v>55828888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1621361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36911371</v>
      </c>
      <c r="AO206" s="1">
        <v>7254644</v>
      </c>
      <c r="AP206" s="1">
        <v>29656727</v>
      </c>
      <c r="AQ206" s="1">
        <v>6937767</v>
      </c>
      <c r="AR206" s="1">
        <v>1040665</v>
      </c>
      <c r="AS206" s="1">
        <v>1060000</v>
      </c>
      <c r="AT206" s="1">
        <f t="shared" si="17"/>
        <v>45949803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1275812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1111269</v>
      </c>
      <c r="AG207" s="1">
        <v>0</v>
      </c>
      <c r="AH207" s="1">
        <v>0</v>
      </c>
      <c r="AI207" s="1">
        <v>2500000</v>
      </c>
      <c r="AJ207" s="1">
        <v>2332914</v>
      </c>
      <c r="AK207" s="1">
        <v>0</v>
      </c>
      <c r="AL207" s="1">
        <v>0</v>
      </c>
      <c r="AM207" s="1">
        <v>0</v>
      </c>
      <c r="AN207" s="1">
        <v>37158265</v>
      </c>
      <c r="AO207" s="1">
        <v>6247688</v>
      </c>
      <c r="AP207" s="1">
        <v>30910577</v>
      </c>
      <c r="AQ207" s="1">
        <v>6709399</v>
      </c>
      <c r="AR207" s="1">
        <v>1006410</v>
      </c>
      <c r="AS207" s="1">
        <v>530000</v>
      </c>
      <c r="AT207" s="1">
        <f t="shared" si="17"/>
        <v>45404074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5582050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39714234</v>
      </c>
      <c r="AO208" s="1">
        <v>7949070</v>
      </c>
      <c r="AP208" s="1">
        <v>31765164</v>
      </c>
      <c r="AQ208" s="1">
        <v>7276085</v>
      </c>
      <c r="AR208" s="1">
        <v>1091413</v>
      </c>
      <c r="AS208" s="1">
        <v>530000</v>
      </c>
      <c r="AT208" s="1">
        <f t="shared" si="17"/>
        <v>48611732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3653900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34629585</v>
      </c>
      <c r="AO209" s="1">
        <v>7931303</v>
      </c>
      <c r="AP209" s="1">
        <v>26698282</v>
      </c>
      <c r="AQ209" s="1">
        <v>6481409</v>
      </c>
      <c r="AR209" s="1">
        <v>972211</v>
      </c>
      <c r="AS209" s="1">
        <v>1060000</v>
      </c>
      <c r="AT209" s="1">
        <f t="shared" si="17"/>
        <v>43143205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8651739</v>
      </c>
      <c r="G210" s="1">
        <v>5175181</v>
      </c>
      <c r="H210" s="1">
        <v>0</v>
      </c>
      <c r="I210" s="1">
        <v>7180943</v>
      </c>
      <c r="J210" s="1">
        <v>0</v>
      </c>
      <c r="K210" s="1">
        <v>0</v>
      </c>
      <c r="L210" s="1">
        <v>3576160</v>
      </c>
      <c r="M210" s="1">
        <v>400000</v>
      </c>
      <c r="N210" s="1">
        <v>4614261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7863729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39673282</v>
      </c>
      <c r="AO210" s="1">
        <v>7317736</v>
      </c>
      <c r="AP210" s="1">
        <v>32355546</v>
      </c>
      <c r="AQ210" s="1">
        <v>7712403</v>
      </c>
      <c r="AR210" s="1">
        <v>1156860</v>
      </c>
      <c r="AS210" s="1">
        <v>795000</v>
      </c>
      <c r="AT210" s="1">
        <f t="shared" si="17"/>
        <v>49337545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12498292</v>
      </c>
      <c r="G211" s="1">
        <v>6008149</v>
      </c>
      <c r="H211" s="1">
        <v>0</v>
      </c>
      <c r="I211" s="1">
        <v>9851228</v>
      </c>
      <c r="J211" s="1">
        <v>0</v>
      </c>
      <c r="K211" s="1">
        <v>4620000</v>
      </c>
      <c r="L211" s="1">
        <v>0</v>
      </c>
      <c r="M211" s="1">
        <v>400000</v>
      </c>
      <c r="N211" s="1">
        <v>2399915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10074296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1714225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6034071</v>
      </c>
      <c r="AM211" s="1">
        <v>0</v>
      </c>
      <c r="AN211" s="1">
        <v>56922714</v>
      </c>
      <c r="AO211" s="1">
        <v>12244188</v>
      </c>
      <c r="AP211" s="1">
        <v>44678526</v>
      </c>
      <c r="AQ211" s="1">
        <v>10940035</v>
      </c>
      <c r="AR211" s="1">
        <v>1641005</v>
      </c>
      <c r="AS211" s="1">
        <v>0</v>
      </c>
      <c r="AT211" s="1">
        <f t="shared" si="17"/>
        <v>69503754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7877797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47702280</v>
      </c>
      <c r="AO212" s="1">
        <v>8339370</v>
      </c>
      <c r="AP212" s="1">
        <v>39362910</v>
      </c>
      <c r="AQ212" s="1">
        <v>9318202</v>
      </c>
      <c r="AR212" s="1">
        <v>1397730</v>
      </c>
      <c r="AS212" s="1">
        <v>530000</v>
      </c>
      <c r="AT212" s="1">
        <f t="shared" si="17"/>
        <v>58948212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22878865</v>
      </c>
      <c r="G213" s="1">
        <v>10065378</v>
      </c>
      <c r="H213" s="1">
        <v>0</v>
      </c>
      <c r="I213" s="1">
        <v>23770594</v>
      </c>
      <c r="J213" s="1">
        <v>0</v>
      </c>
      <c r="K213" s="1">
        <v>5500000</v>
      </c>
      <c r="L213" s="1">
        <v>0</v>
      </c>
      <c r="M213" s="1">
        <v>400000</v>
      </c>
      <c r="N213" s="1">
        <v>3681769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13099665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2629834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5259669</v>
      </c>
      <c r="AM213" s="1">
        <v>0</v>
      </c>
      <c r="AN213" s="1">
        <v>90608312</v>
      </c>
      <c r="AO213" s="1">
        <v>12156792</v>
      </c>
      <c r="AP213" s="1">
        <v>78451520</v>
      </c>
      <c r="AQ213" s="1">
        <v>16076358</v>
      </c>
      <c r="AR213" s="1">
        <v>2411454</v>
      </c>
      <c r="AS213" s="1">
        <v>0</v>
      </c>
      <c r="AT213" s="1">
        <f t="shared" si="17"/>
        <v>109096124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10998780</v>
      </c>
      <c r="G214" s="1">
        <v>9521585</v>
      </c>
      <c r="H214" s="1">
        <v>0</v>
      </c>
      <c r="I214" s="1">
        <v>8208943</v>
      </c>
      <c r="J214" s="1">
        <v>0</v>
      </c>
      <c r="K214" s="1">
        <v>4620000</v>
      </c>
      <c r="L214" s="1">
        <v>0</v>
      </c>
      <c r="M214" s="1">
        <v>400000</v>
      </c>
      <c r="N214" s="1">
        <v>1857491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9942163</v>
      </c>
      <c r="W214" s="1">
        <v>1100000</v>
      </c>
      <c r="X214" s="1">
        <v>1596597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1326779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6218548</v>
      </c>
      <c r="AM214" s="1">
        <v>0</v>
      </c>
      <c r="AN214" s="1">
        <v>58172155</v>
      </c>
      <c r="AO214" s="1">
        <v>10949267</v>
      </c>
      <c r="AP214" s="1">
        <v>47222888</v>
      </c>
      <c r="AQ214" s="1">
        <v>11158177</v>
      </c>
      <c r="AR214" s="1">
        <v>1673727</v>
      </c>
      <c r="AS214" s="1">
        <v>0</v>
      </c>
      <c r="AT214" s="1">
        <f t="shared" si="17"/>
        <v>71004059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11510495</v>
      </c>
      <c r="G215" s="1">
        <v>1666479</v>
      </c>
      <c r="H215" s="1">
        <v>0</v>
      </c>
      <c r="I215" s="1">
        <v>8235224</v>
      </c>
      <c r="J215" s="1">
        <v>0</v>
      </c>
      <c r="K215" s="1">
        <v>4620000</v>
      </c>
      <c r="L215" s="1">
        <v>0</v>
      </c>
      <c r="M215" s="1">
        <v>400000</v>
      </c>
      <c r="N215" s="1">
        <v>1829514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10150519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1306796</v>
      </c>
      <c r="AF215" s="1">
        <v>1111269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6328099</v>
      </c>
      <c r="AM215" s="1">
        <v>0</v>
      </c>
      <c r="AN215" s="1">
        <v>51199273</v>
      </c>
      <c r="AO215" s="1">
        <v>10723331</v>
      </c>
      <c r="AP215" s="1">
        <v>40475942</v>
      </c>
      <c r="AQ215" s="1">
        <v>9763601</v>
      </c>
      <c r="AR215" s="1">
        <v>1464540</v>
      </c>
      <c r="AS215" s="1">
        <v>0</v>
      </c>
      <c r="AT215" s="1">
        <f t="shared" si="17"/>
        <v>62427414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5776650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4349478</v>
      </c>
      <c r="AK216" s="1">
        <v>0</v>
      </c>
      <c r="AL216" s="1">
        <v>0</v>
      </c>
      <c r="AM216" s="1">
        <v>0</v>
      </c>
      <c r="AN216" s="1">
        <v>38372317</v>
      </c>
      <c r="AO216" s="1">
        <v>5030549</v>
      </c>
      <c r="AP216" s="1">
        <v>33341768</v>
      </c>
      <c r="AQ216" s="1">
        <v>7674463</v>
      </c>
      <c r="AR216" s="1">
        <v>1151170</v>
      </c>
      <c r="AS216" s="1">
        <v>530000</v>
      </c>
      <c r="AT216" s="1">
        <f t="shared" si="17"/>
        <v>47727950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11427734</v>
      </c>
      <c r="G217" s="1">
        <v>2006611</v>
      </c>
      <c r="H217" s="1">
        <v>0</v>
      </c>
      <c r="I217" s="1">
        <v>8665651</v>
      </c>
      <c r="J217" s="1">
        <v>0</v>
      </c>
      <c r="K217" s="1">
        <v>4620000</v>
      </c>
      <c r="L217" s="1">
        <v>0</v>
      </c>
      <c r="M217" s="1">
        <v>400000</v>
      </c>
      <c r="N217" s="1">
        <v>2016519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10476225</v>
      </c>
      <c r="W217" s="1">
        <v>1100000</v>
      </c>
      <c r="X217" s="1">
        <v>1658865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1440371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6597136</v>
      </c>
      <c r="AM217" s="1">
        <v>0</v>
      </c>
      <c r="AN217" s="1">
        <v>51679112</v>
      </c>
      <c r="AO217" s="1">
        <v>8072731</v>
      </c>
      <c r="AP217" s="1">
        <v>43606381</v>
      </c>
      <c r="AQ217" s="1">
        <v>10081822</v>
      </c>
      <c r="AR217" s="1">
        <v>1512273</v>
      </c>
      <c r="AS217" s="1">
        <v>0</v>
      </c>
      <c r="AT217" s="1">
        <f t="shared" si="17"/>
        <v>63273207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11118982</v>
      </c>
      <c r="G218" s="1">
        <v>7223782</v>
      </c>
      <c r="H218" s="1">
        <v>0</v>
      </c>
      <c r="I218" s="1">
        <v>8512198</v>
      </c>
      <c r="J218" s="1">
        <v>0</v>
      </c>
      <c r="K218" s="1">
        <v>4620000</v>
      </c>
      <c r="L218" s="1">
        <v>0</v>
      </c>
      <c r="M218" s="1">
        <v>400000</v>
      </c>
      <c r="N218" s="1">
        <v>1903042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10153855</v>
      </c>
      <c r="W218" s="1">
        <v>1100000</v>
      </c>
      <c r="X218" s="1">
        <v>1614046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1359316</v>
      </c>
      <c r="AF218" s="1">
        <v>1111269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6326188</v>
      </c>
      <c r="AM218" s="1">
        <v>0</v>
      </c>
      <c r="AN218" s="1">
        <v>56712678</v>
      </c>
      <c r="AO218" s="1">
        <v>14400801</v>
      </c>
      <c r="AP218" s="1">
        <v>42311877</v>
      </c>
      <c r="AQ218" s="1">
        <v>10866282</v>
      </c>
      <c r="AR218" s="1">
        <v>1629942</v>
      </c>
      <c r="AS218" s="1">
        <v>0</v>
      </c>
      <c r="AT218" s="1">
        <f t="shared" si="17"/>
        <v>69208902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1125153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2400327</v>
      </c>
      <c r="AK219" s="1">
        <v>0</v>
      </c>
      <c r="AL219" s="1">
        <v>0</v>
      </c>
      <c r="AM219" s="1">
        <v>0</v>
      </c>
      <c r="AN219" s="1">
        <v>36774535</v>
      </c>
      <c r="AO219" s="1">
        <v>7231655</v>
      </c>
      <c r="AP219" s="1">
        <v>29542880</v>
      </c>
      <c r="AQ219" s="1">
        <v>6910399</v>
      </c>
      <c r="AR219" s="1">
        <v>1036560</v>
      </c>
      <c r="AS219" s="1">
        <v>1060000</v>
      </c>
      <c r="AT219" s="1">
        <f t="shared" si="17"/>
        <v>45781494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21495474</v>
      </c>
      <c r="G220" s="1">
        <v>20982723</v>
      </c>
      <c r="H220" s="1">
        <v>0</v>
      </c>
      <c r="I220" s="1">
        <v>22396963</v>
      </c>
      <c r="J220" s="1">
        <v>0</v>
      </c>
      <c r="K220" s="1">
        <v>5500000</v>
      </c>
      <c r="L220" s="1">
        <v>0</v>
      </c>
      <c r="M220" s="1">
        <v>400000</v>
      </c>
      <c r="N220" s="1">
        <v>3197582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12136945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2283987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4567974</v>
      </c>
      <c r="AM220" s="1">
        <v>0</v>
      </c>
      <c r="AN220" s="1">
        <v>98665455</v>
      </c>
      <c r="AO220" s="1">
        <v>16158992</v>
      </c>
      <c r="AP220" s="1">
        <v>82506463</v>
      </c>
      <c r="AQ220" s="1">
        <v>16076358</v>
      </c>
      <c r="AR220" s="1">
        <v>2411454</v>
      </c>
      <c r="AS220" s="1">
        <v>0</v>
      </c>
      <c r="AT220" s="1">
        <f t="shared" si="17"/>
        <v>117153267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9924658</v>
      </c>
      <c r="G221" s="1">
        <v>4679519</v>
      </c>
      <c r="H221" s="1">
        <v>0</v>
      </c>
      <c r="I221" s="1">
        <v>6992859</v>
      </c>
      <c r="J221" s="1">
        <v>0</v>
      </c>
      <c r="K221" s="1">
        <v>4620000</v>
      </c>
      <c r="L221" s="1">
        <v>0</v>
      </c>
      <c r="M221" s="1">
        <v>400000</v>
      </c>
      <c r="N221" s="1">
        <v>1474008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11345783</v>
      </c>
      <c r="W221" s="1">
        <v>1100000</v>
      </c>
      <c r="X221" s="1">
        <v>1440676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1052862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6051757</v>
      </c>
      <c r="AM221" s="1">
        <v>0</v>
      </c>
      <c r="AN221" s="1">
        <v>52574660</v>
      </c>
      <c r="AO221" s="1">
        <v>6058050</v>
      </c>
      <c r="AP221" s="1">
        <v>46516610</v>
      </c>
      <c r="AQ221" s="1">
        <v>9816424</v>
      </c>
      <c r="AR221" s="1">
        <v>1472464</v>
      </c>
      <c r="AS221" s="1">
        <v>0</v>
      </c>
      <c r="AT221" s="1">
        <f t="shared" si="17"/>
        <v>63863548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10453051</v>
      </c>
      <c r="G222" s="1">
        <v>2688230</v>
      </c>
      <c r="H222" s="1">
        <v>0</v>
      </c>
      <c r="I222" s="1">
        <v>7245545</v>
      </c>
      <c r="J222" s="1">
        <v>0</v>
      </c>
      <c r="K222" s="1">
        <v>4620000</v>
      </c>
      <c r="L222" s="1">
        <v>0</v>
      </c>
      <c r="M222" s="1">
        <v>400000</v>
      </c>
      <c r="N222" s="1">
        <v>1649664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10665458</v>
      </c>
      <c r="W222" s="1">
        <v>1100000</v>
      </c>
      <c r="X222" s="1">
        <v>1517378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1178332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3440728</v>
      </c>
      <c r="AM222" s="1">
        <v>0</v>
      </c>
      <c r="AN222" s="1">
        <v>47339655</v>
      </c>
      <c r="AO222" s="1">
        <v>10282802</v>
      </c>
      <c r="AP222" s="1">
        <v>37056853</v>
      </c>
      <c r="AQ222" s="1">
        <v>8991677</v>
      </c>
      <c r="AR222" s="1">
        <v>1348752</v>
      </c>
      <c r="AS222" s="1">
        <v>0</v>
      </c>
      <c r="AT222" s="1">
        <f t="shared" si="17"/>
        <v>57680084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10744587</v>
      </c>
      <c r="G223" s="1">
        <v>5285216</v>
      </c>
      <c r="H223" s="1">
        <v>0</v>
      </c>
      <c r="I223" s="1">
        <v>8057209</v>
      </c>
      <c r="J223" s="1">
        <v>0</v>
      </c>
      <c r="K223" s="1">
        <v>4620000</v>
      </c>
      <c r="L223" s="1">
        <v>0</v>
      </c>
      <c r="M223" s="1">
        <v>400000</v>
      </c>
      <c r="N223" s="1">
        <v>1781865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12814335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1272761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6939837</v>
      </c>
      <c r="AM223" s="1">
        <v>0</v>
      </c>
      <c r="AN223" s="1">
        <v>55845508</v>
      </c>
      <c r="AO223" s="1">
        <v>8162686</v>
      </c>
      <c r="AP223" s="1">
        <v>47682822</v>
      </c>
      <c r="AQ223" s="1">
        <v>10915102</v>
      </c>
      <c r="AR223" s="1">
        <v>1637265</v>
      </c>
      <c r="AS223" s="1">
        <v>0</v>
      </c>
      <c r="AT223" s="1">
        <f t="shared" si="17"/>
        <v>68397875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20943975</v>
      </c>
      <c r="G224" s="1">
        <v>18113773</v>
      </c>
      <c r="H224" s="1">
        <v>0</v>
      </c>
      <c r="I224" s="1">
        <v>21571264</v>
      </c>
      <c r="J224" s="1">
        <v>0</v>
      </c>
      <c r="K224" s="1">
        <v>5500000</v>
      </c>
      <c r="L224" s="1">
        <v>0</v>
      </c>
      <c r="M224" s="1">
        <v>400000</v>
      </c>
      <c r="N224" s="1">
        <v>3004557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11787155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2146112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4721447</v>
      </c>
      <c r="AM224" s="1">
        <v>0</v>
      </c>
      <c r="AN224" s="1">
        <v>91510821</v>
      </c>
      <c r="AO224" s="1">
        <v>19382917</v>
      </c>
      <c r="AP224" s="1">
        <v>72127904</v>
      </c>
      <c r="AQ224" s="1">
        <v>16076358</v>
      </c>
      <c r="AR224" s="1">
        <v>2411454</v>
      </c>
      <c r="AS224" s="1">
        <v>0</v>
      </c>
      <c r="AT224" s="1">
        <f t="shared" si="17"/>
        <v>109998633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24301250</v>
      </c>
      <c r="G225" s="1">
        <v>24617306</v>
      </c>
      <c r="H225" s="1">
        <v>0</v>
      </c>
      <c r="I225" s="1">
        <v>23485440</v>
      </c>
      <c r="J225" s="1">
        <v>0</v>
      </c>
      <c r="K225" s="1">
        <v>5500000</v>
      </c>
      <c r="L225" s="1">
        <v>0</v>
      </c>
      <c r="M225" s="1">
        <v>400000</v>
      </c>
      <c r="N225" s="1">
        <v>3412054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11749627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2437181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4386926</v>
      </c>
      <c r="AM225" s="1">
        <v>0</v>
      </c>
      <c r="AN225" s="1">
        <v>104882322</v>
      </c>
      <c r="AO225" s="1">
        <v>22440963</v>
      </c>
      <c r="AP225" s="1">
        <v>82441359</v>
      </c>
      <c r="AQ225" s="1">
        <v>16076358</v>
      </c>
      <c r="AR225" s="1">
        <v>2411454</v>
      </c>
      <c r="AS225" s="1">
        <v>0</v>
      </c>
      <c r="AT225" s="1">
        <f t="shared" si="17"/>
        <v>123370134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7691061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41247921</v>
      </c>
      <c r="AO226" s="1">
        <v>8206324</v>
      </c>
      <c r="AP226" s="1">
        <v>33041597</v>
      </c>
      <c r="AQ226" s="1">
        <v>8249584</v>
      </c>
      <c r="AR226" s="1">
        <v>1237438</v>
      </c>
      <c r="AS226" s="1">
        <v>600000</v>
      </c>
      <c r="AT226" s="1">
        <f t="shared" si="17"/>
        <v>51334943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9881203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41135909</v>
      </c>
      <c r="AO227" s="1">
        <v>6069133</v>
      </c>
      <c r="AP227" s="1">
        <v>35066776</v>
      </c>
      <c r="AQ227" s="1">
        <v>7560420</v>
      </c>
      <c r="AR227" s="1">
        <v>1134063</v>
      </c>
      <c r="AS227" s="1">
        <v>975000</v>
      </c>
      <c r="AT227" s="1">
        <f t="shared" si="17"/>
        <v>50805392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837383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27182466</v>
      </c>
      <c r="AO228" s="1">
        <v>5164984</v>
      </c>
      <c r="AP228" s="1">
        <v>22017482</v>
      </c>
      <c r="AQ228" s="1">
        <v>5214239</v>
      </c>
      <c r="AR228" s="1">
        <v>782136</v>
      </c>
      <c r="AS228" s="1">
        <v>900000</v>
      </c>
      <c r="AT228" s="1">
        <f t="shared" si="17"/>
        <v>34078841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12268728</v>
      </c>
      <c r="G229" s="1">
        <v>7353913</v>
      </c>
      <c r="H229" s="1">
        <v>0</v>
      </c>
      <c r="I229" s="1">
        <v>10530487</v>
      </c>
      <c r="J229" s="1">
        <v>0</v>
      </c>
      <c r="K229" s="1">
        <v>4620000</v>
      </c>
      <c r="L229" s="1">
        <v>0</v>
      </c>
      <c r="M229" s="1">
        <v>400000</v>
      </c>
      <c r="N229" s="1">
        <v>2323242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11198167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1659459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5443023</v>
      </c>
      <c r="AM229" s="1">
        <v>0</v>
      </c>
      <c r="AN229" s="1">
        <v>59278288</v>
      </c>
      <c r="AO229" s="1">
        <v>12923987</v>
      </c>
      <c r="AP229" s="1">
        <v>46354301</v>
      </c>
      <c r="AQ229" s="1">
        <v>11379404</v>
      </c>
      <c r="AR229" s="1">
        <v>1706911</v>
      </c>
      <c r="AS229" s="1">
        <v>0</v>
      </c>
      <c r="AT229" s="1">
        <f t="shared" si="17"/>
        <v>72364603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5977310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37935520</v>
      </c>
      <c r="AO230" s="1">
        <v>4571965</v>
      </c>
      <c r="AP230" s="1">
        <v>33363555</v>
      </c>
      <c r="AQ230" s="1">
        <v>7142596</v>
      </c>
      <c r="AR230" s="1">
        <v>1071389</v>
      </c>
      <c r="AS230" s="1">
        <v>0</v>
      </c>
      <c r="AT230" s="1">
        <f t="shared" si="17"/>
        <v>46149505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5490949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35151683</v>
      </c>
      <c r="AO231" s="1">
        <v>3735350</v>
      </c>
      <c r="AP231" s="1">
        <v>31416333</v>
      </c>
      <c r="AQ231" s="1">
        <v>6585829</v>
      </c>
      <c r="AR231" s="1">
        <v>987874</v>
      </c>
      <c r="AS231" s="1">
        <v>195000</v>
      </c>
      <c r="AT231" s="1">
        <f t="shared" si="17"/>
        <v>42920386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9719674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40990543</v>
      </c>
      <c r="AO232" s="1">
        <v>23225000</v>
      </c>
      <c r="AP232" s="1">
        <v>17765543</v>
      </c>
      <c r="AQ232" s="1">
        <v>7753601</v>
      </c>
      <c r="AR232" s="1">
        <v>1163040</v>
      </c>
      <c r="AS232" s="1">
        <v>1060000</v>
      </c>
      <c r="AT232" s="1">
        <f t="shared" si="17"/>
        <v>50967184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12862653</v>
      </c>
      <c r="G233" s="1">
        <v>866434</v>
      </c>
      <c r="H233" s="1">
        <v>0</v>
      </c>
      <c r="I233" s="1">
        <v>10532269</v>
      </c>
      <c r="J233" s="1">
        <v>0</v>
      </c>
      <c r="K233" s="1">
        <v>3465000</v>
      </c>
      <c r="L233" s="1">
        <v>0</v>
      </c>
      <c r="M233" s="1">
        <v>400000</v>
      </c>
      <c r="N233" s="1">
        <v>2310253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9744930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1650181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3828419</v>
      </c>
      <c r="AM233" s="1">
        <v>0</v>
      </c>
      <c r="AN233" s="1">
        <v>46760139</v>
      </c>
      <c r="AO233" s="1">
        <v>7015703</v>
      </c>
      <c r="AP233" s="1">
        <v>39744436</v>
      </c>
      <c r="AQ233" s="1">
        <v>9352028</v>
      </c>
      <c r="AR233" s="1">
        <v>1402804</v>
      </c>
      <c r="AS233" s="1">
        <v>0</v>
      </c>
      <c r="AT233" s="1">
        <f t="shared" si="17"/>
        <v>57514971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1546185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36918207</v>
      </c>
      <c r="AO234" s="1">
        <v>3832258</v>
      </c>
      <c r="AP234" s="1">
        <v>33085949</v>
      </c>
      <c r="AQ234" s="1">
        <v>7383641</v>
      </c>
      <c r="AR234" s="1">
        <v>1107546</v>
      </c>
      <c r="AS234" s="1">
        <v>0</v>
      </c>
      <c r="AT234" s="1">
        <f t="shared" si="17"/>
        <v>45409394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11227838</v>
      </c>
      <c r="G235" s="1">
        <v>9651633</v>
      </c>
      <c r="H235" s="1">
        <v>0</v>
      </c>
      <c r="I235" s="1">
        <v>8031532</v>
      </c>
      <c r="J235" s="1">
        <v>0</v>
      </c>
      <c r="K235" s="1">
        <v>4620000</v>
      </c>
      <c r="L235" s="1">
        <v>0</v>
      </c>
      <c r="M235" s="1">
        <v>400000</v>
      </c>
      <c r="N235" s="1">
        <v>1939788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10077956</v>
      </c>
      <c r="W235" s="1">
        <v>1100000</v>
      </c>
      <c r="X235" s="1">
        <v>1629848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1385563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6416590</v>
      </c>
      <c r="AM235" s="1">
        <v>0</v>
      </c>
      <c r="AN235" s="1">
        <v>57750748</v>
      </c>
      <c r="AO235" s="1">
        <v>10017692</v>
      </c>
      <c r="AP235" s="1">
        <v>47733056</v>
      </c>
      <c r="AQ235" s="1">
        <v>11296150</v>
      </c>
      <c r="AR235" s="1">
        <v>1694422</v>
      </c>
      <c r="AS235" s="1">
        <v>0</v>
      </c>
      <c r="AT235" s="1">
        <f t="shared" si="17"/>
        <v>70741320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5268901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38885332</v>
      </c>
      <c r="AO236" s="1">
        <v>5491169</v>
      </c>
      <c r="AP236" s="1">
        <v>33394163</v>
      </c>
      <c r="AQ236" s="1">
        <v>7554813</v>
      </c>
      <c r="AR236" s="1">
        <v>1133222</v>
      </c>
      <c r="AS236" s="1">
        <v>780000</v>
      </c>
      <c r="AT236" s="1">
        <f t="shared" si="17"/>
        <v>48353367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17354587</v>
      </c>
      <c r="G237" s="1">
        <v>15721733</v>
      </c>
      <c r="H237" s="1">
        <v>0</v>
      </c>
      <c r="I237" s="1">
        <v>15721858</v>
      </c>
      <c r="J237" s="1">
        <v>0</v>
      </c>
      <c r="K237" s="1">
        <v>0</v>
      </c>
      <c r="L237" s="1">
        <v>0</v>
      </c>
      <c r="M237" s="1">
        <v>400000</v>
      </c>
      <c r="N237" s="1">
        <v>3479367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9743415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2855030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3893223</v>
      </c>
      <c r="AM237" s="1">
        <v>0</v>
      </c>
      <c r="AN237" s="1">
        <v>73761751</v>
      </c>
      <c r="AO237" s="1">
        <v>17848676</v>
      </c>
      <c r="AP237" s="1">
        <v>55913075</v>
      </c>
      <c r="AQ237" s="1">
        <v>14053843</v>
      </c>
      <c r="AR237" s="1">
        <v>2108076</v>
      </c>
      <c r="AS237" s="1">
        <v>0</v>
      </c>
      <c r="AT237" s="1">
        <f t="shared" si="17"/>
        <v>89923670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12048960</v>
      </c>
      <c r="G238" s="1">
        <v>13596360</v>
      </c>
      <c r="H238" s="1">
        <v>0</v>
      </c>
      <c r="I238" s="1">
        <v>12309314</v>
      </c>
      <c r="J238" s="1">
        <v>0</v>
      </c>
      <c r="K238" s="1">
        <v>0</v>
      </c>
      <c r="L238" s="1">
        <v>0</v>
      </c>
      <c r="M238" s="1">
        <v>400000</v>
      </c>
      <c r="N238" s="1">
        <v>2496545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3184791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1783246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3209843</v>
      </c>
      <c r="AM238" s="1">
        <v>0</v>
      </c>
      <c r="AN238" s="1">
        <v>52351597</v>
      </c>
      <c r="AO238" s="1">
        <v>9979802</v>
      </c>
      <c r="AP238" s="1">
        <v>42371795</v>
      </c>
      <c r="AQ238" s="1">
        <v>10025812</v>
      </c>
      <c r="AR238" s="1">
        <v>1503872</v>
      </c>
      <c r="AS238" s="1">
        <v>0</v>
      </c>
      <c r="AT238" s="1">
        <f t="shared" si="17"/>
        <v>63881281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21989410</v>
      </c>
      <c r="G239" s="1">
        <v>29438208</v>
      </c>
      <c r="H239" s="1">
        <v>0</v>
      </c>
      <c r="I239" s="1">
        <v>24440952</v>
      </c>
      <c r="J239" s="1">
        <v>0</v>
      </c>
      <c r="K239" s="1">
        <v>5500000</v>
      </c>
      <c r="L239" s="1">
        <v>0</v>
      </c>
      <c r="M239" s="1">
        <v>400000</v>
      </c>
      <c r="N239" s="1">
        <v>3736362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17457855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2868911</v>
      </c>
      <c r="AD239" s="1">
        <v>0</v>
      </c>
      <c r="AE239" s="1">
        <v>2668829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5551166</v>
      </c>
      <c r="AM239" s="1">
        <v>0</v>
      </c>
      <c r="AN239" s="1">
        <v>116262962</v>
      </c>
      <c r="AO239" s="1">
        <v>26486746</v>
      </c>
      <c r="AP239" s="1">
        <v>89776216</v>
      </c>
      <c r="AQ239" s="1">
        <v>16076358</v>
      </c>
      <c r="AR239" s="1">
        <v>2411454</v>
      </c>
      <c r="AS239" s="1">
        <v>0</v>
      </c>
      <c r="AT239" s="1">
        <f t="shared" si="17"/>
        <v>134750774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19911539</v>
      </c>
      <c r="G240" s="1">
        <v>7280346</v>
      </c>
      <c r="H240" s="1">
        <v>0</v>
      </c>
      <c r="I240" s="1">
        <v>20432294</v>
      </c>
      <c r="J240" s="1">
        <v>0</v>
      </c>
      <c r="K240" s="1">
        <v>5500000</v>
      </c>
      <c r="L240" s="1">
        <v>0</v>
      </c>
      <c r="M240" s="1">
        <v>400000</v>
      </c>
      <c r="N240" s="1">
        <v>3508241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4936502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2505887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3007064</v>
      </c>
      <c r="AM240" s="1">
        <v>0</v>
      </c>
      <c r="AN240" s="1">
        <v>72074411</v>
      </c>
      <c r="AO240" s="1">
        <v>15454008</v>
      </c>
      <c r="AP240" s="1">
        <v>56620403</v>
      </c>
      <c r="AQ240" s="1">
        <v>13716375</v>
      </c>
      <c r="AR240" s="1">
        <v>2057456</v>
      </c>
      <c r="AS240" s="1">
        <v>0</v>
      </c>
      <c r="AT240" s="1">
        <f t="shared" si="17"/>
        <v>87848242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5200752</v>
      </c>
      <c r="G241" s="1">
        <v>0</v>
      </c>
      <c r="H241" s="1">
        <v>0</v>
      </c>
      <c r="I241" s="1">
        <v>4680678</v>
      </c>
      <c r="J241" s="1">
        <v>0</v>
      </c>
      <c r="K241" s="1">
        <v>0</v>
      </c>
      <c r="L241" s="1">
        <v>5863362</v>
      </c>
      <c r="M241" s="1">
        <v>400000</v>
      </c>
      <c r="N241" s="1">
        <v>2516493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6933950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28917773</v>
      </c>
      <c r="AO241" s="1">
        <v>5911719</v>
      </c>
      <c r="AP241" s="1">
        <v>23006054</v>
      </c>
      <c r="AQ241" s="1">
        <v>5339047</v>
      </c>
      <c r="AR241" s="1">
        <v>800857</v>
      </c>
      <c r="AS241" s="1">
        <v>1060000</v>
      </c>
      <c r="AT241" s="1">
        <f t="shared" si="17"/>
        <v>36117677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0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30107019</v>
      </c>
      <c r="AO242" s="1">
        <v>2612413</v>
      </c>
      <c r="AP242" s="1">
        <v>27494606</v>
      </c>
      <c r="AQ242" s="1">
        <v>5799150</v>
      </c>
      <c r="AR242" s="1">
        <v>869873</v>
      </c>
      <c r="AS242" s="1">
        <v>0</v>
      </c>
      <c r="AT242" s="1">
        <f t="shared" si="17"/>
        <v>36776042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1825932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29072169</v>
      </c>
      <c r="AO243" s="1">
        <v>2362991</v>
      </c>
      <c r="AP243" s="1">
        <v>26709178</v>
      </c>
      <c r="AQ243" s="1">
        <v>5369926</v>
      </c>
      <c r="AR243" s="1">
        <v>805489</v>
      </c>
      <c r="AS243" s="1">
        <v>0</v>
      </c>
      <c r="AT243" s="1">
        <f t="shared" si="17"/>
        <v>35247584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4611417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4324531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29006142</v>
      </c>
      <c r="AO244" s="1">
        <v>4059943</v>
      </c>
      <c r="AP244" s="1">
        <v>24946199</v>
      </c>
      <c r="AQ244" s="1">
        <v>5578975</v>
      </c>
      <c r="AR244" s="1">
        <v>836846</v>
      </c>
      <c r="AS244" s="1">
        <v>0</v>
      </c>
      <c r="AT244" s="1">
        <f t="shared" si="17"/>
        <v>35421963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5043355</v>
      </c>
      <c r="G245" s="1">
        <v>0</v>
      </c>
      <c r="H245" s="1">
        <v>0</v>
      </c>
      <c r="I245" s="1">
        <v>3227747</v>
      </c>
      <c r="J245" s="1">
        <v>0</v>
      </c>
      <c r="K245" s="1">
        <v>0</v>
      </c>
      <c r="L245" s="1">
        <v>5527882</v>
      </c>
      <c r="M245" s="1">
        <v>400000</v>
      </c>
      <c r="N245" s="1">
        <v>2424690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8454040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29840305</v>
      </c>
      <c r="AO245" s="1">
        <v>3446039</v>
      </c>
      <c r="AP245" s="1">
        <v>26394266</v>
      </c>
      <c r="AQ245" s="1">
        <v>5523553</v>
      </c>
      <c r="AR245" s="1">
        <v>828533</v>
      </c>
      <c r="AS245" s="1">
        <v>530000</v>
      </c>
      <c r="AT245" s="1">
        <f t="shared" si="17"/>
        <v>36722391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3002070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32203106</v>
      </c>
      <c r="AO246" s="1">
        <v>7328039</v>
      </c>
      <c r="AP246" s="1">
        <v>24875067</v>
      </c>
      <c r="AQ246" s="1">
        <v>6218367</v>
      </c>
      <c r="AR246" s="1">
        <v>932755</v>
      </c>
      <c r="AS246" s="1">
        <v>600000</v>
      </c>
      <c r="AT246" s="1">
        <f t="shared" si="17"/>
        <v>39954228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341232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27131226</v>
      </c>
      <c r="AO247" s="1">
        <v>2589479</v>
      </c>
      <c r="AP247" s="1">
        <v>24541747</v>
      </c>
      <c r="AQ247" s="1">
        <v>5203991</v>
      </c>
      <c r="AR247" s="1">
        <v>780599</v>
      </c>
      <c r="AS247" s="1">
        <v>265000</v>
      </c>
      <c r="AT247" s="1">
        <f t="shared" si="17"/>
        <v>33380816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6826461</v>
      </c>
      <c r="G248" s="1">
        <v>1824046</v>
      </c>
      <c r="H248" s="1">
        <v>0</v>
      </c>
      <c r="I248" s="1">
        <v>4983317</v>
      </c>
      <c r="J248" s="1">
        <v>0</v>
      </c>
      <c r="K248" s="1">
        <v>0</v>
      </c>
      <c r="L248" s="1">
        <v>3741390</v>
      </c>
      <c r="M248" s="1">
        <v>400000</v>
      </c>
      <c r="N248" s="1">
        <v>3616667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6681502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30284652</v>
      </c>
      <c r="AO248" s="1">
        <v>4726866</v>
      </c>
      <c r="AP248" s="1">
        <v>25557786</v>
      </c>
      <c r="AQ248" s="1">
        <v>5834677</v>
      </c>
      <c r="AR248" s="1">
        <v>875201</v>
      </c>
      <c r="AS248" s="1">
        <v>795000</v>
      </c>
      <c r="AT248" s="1">
        <f t="shared" si="17"/>
        <v>37789530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23363516</v>
      </c>
      <c r="G249" s="1">
        <v>6372256</v>
      </c>
      <c r="H249" s="1">
        <v>0</v>
      </c>
      <c r="I249" s="1">
        <v>24546533</v>
      </c>
      <c r="J249" s="1">
        <v>0</v>
      </c>
      <c r="K249" s="1">
        <v>5500000</v>
      </c>
      <c r="L249" s="1">
        <v>0</v>
      </c>
      <c r="M249" s="1">
        <v>400000</v>
      </c>
      <c r="N249" s="1">
        <v>3851397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1270000</v>
      </c>
      <c r="U249" s="1">
        <v>0</v>
      </c>
      <c r="V249" s="1">
        <v>5863894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2750998</v>
      </c>
      <c r="AF249" s="1">
        <v>2222538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4126496</v>
      </c>
      <c r="AM249" s="1">
        <v>0</v>
      </c>
      <c r="AN249" s="1">
        <v>81367628</v>
      </c>
      <c r="AO249" s="1">
        <v>19528274</v>
      </c>
      <c r="AP249" s="1">
        <v>61839354</v>
      </c>
      <c r="AQ249" s="1">
        <v>15575018</v>
      </c>
      <c r="AR249" s="1">
        <v>2336253</v>
      </c>
      <c r="AS249" s="1">
        <v>0</v>
      </c>
      <c r="AT249" s="1">
        <f t="shared" si="17"/>
        <v>99278899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11581095</v>
      </c>
      <c r="G250" s="1">
        <v>0</v>
      </c>
      <c r="H250" s="1">
        <v>0</v>
      </c>
      <c r="I250" s="1">
        <v>8314846</v>
      </c>
      <c r="J250" s="1">
        <v>0</v>
      </c>
      <c r="K250" s="1">
        <v>3465000</v>
      </c>
      <c r="L250" s="1">
        <v>0</v>
      </c>
      <c r="M250" s="1">
        <v>400000</v>
      </c>
      <c r="N250" s="1">
        <v>2050535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4807020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1464667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2226296</v>
      </c>
      <c r="AM250" s="1">
        <v>0</v>
      </c>
      <c r="AN250" s="1">
        <v>35409459</v>
      </c>
      <c r="AO250" s="1">
        <v>4280789</v>
      </c>
      <c r="AP250" s="1">
        <v>31128670</v>
      </c>
      <c r="AQ250" s="1">
        <v>7081892</v>
      </c>
      <c r="AR250" s="1">
        <v>1062284</v>
      </c>
      <c r="AS250" s="1">
        <v>0</v>
      </c>
      <c r="AT250" s="1">
        <f t="shared" si="17"/>
        <v>43553635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16394570</v>
      </c>
      <c r="G251" s="1">
        <v>10516325</v>
      </c>
      <c r="H251" s="1">
        <v>0</v>
      </c>
      <c r="I251" s="1">
        <v>13849531</v>
      </c>
      <c r="J251" s="1">
        <v>0</v>
      </c>
      <c r="K251" s="1">
        <v>5500000</v>
      </c>
      <c r="L251" s="1">
        <v>0</v>
      </c>
      <c r="M251" s="1">
        <v>400000</v>
      </c>
      <c r="N251" s="1">
        <v>2891472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15699983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2065337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4295901</v>
      </c>
      <c r="AM251" s="1">
        <v>0</v>
      </c>
      <c r="AN251" s="1">
        <v>73824388</v>
      </c>
      <c r="AO251" s="1">
        <v>14485596</v>
      </c>
      <c r="AP251" s="1">
        <v>59338792</v>
      </c>
      <c r="AQ251" s="1">
        <v>14542624</v>
      </c>
      <c r="AR251" s="1">
        <v>2181394</v>
      </c>
      <c r="AS251" s="1">
        <v>0</v>
      </c>
      <c r="AT251" s="1">
        <f t="shared" si="17"/>
        <v>90548406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18049068</v>
      </c>
      <c r="G252" s="1">
        <v>7954126</v>
      </c>
      <c r="H252" s="1">
        <v>0</v>
      </c>
      <c r="I252" s="1">
        <v>14671343</v>
      </c>
      <c r="J252" s="1">
        <v>0</v>
      </c>
      <c r="K252" s="1">
        <v>5500000</v>
      </c>
      <c r="L252" s="1">
        <v>0</v>
      </c>
      <c r="M252" s="1">
        <v>400000</v>
      </c>
      <c r="N252" s="1">
        <v>3148838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13743905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2249170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4498340</v>
      </c>
      <c r="AM252" s="1">
        <v>0</v>
      </c>
      <c r="AN252" s="1">
        <v>73537328</v>
      </c>
      <c r="AO252" s="1">
        <v>18456257</v>
      </c>
      <c r="AP252" s="1">
        <v>55081071</v>
      </c>
      <c r="AQ252" s="1">
        <v>14262958</v>
      </c>
      <c r="AR252" s="1">
        <v>2139444</v>
      </c>
      <c r="AS252" s="1">
        <v>0</v>
      </c>
      <c r="AT252" s="1">
        <f t="shared" si="17"/>
        <v>89939730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13416103</v>
      </c>
      <c r="G253" s="1">
        <v>4220529</v>
      </c>
      <c r="H253" s="1">
        <v>0</v>
      </c>
      <c r="I253" s="1">
        <v>12609709</v>
      </c>
      <c r="J253" s="1">
        <v>0</v>
      </c>
      <c r="K253" s="1">
        <v>4620000</v>
      </c>
      <c r="L253" s="1">
        <v>0</v>
      </c>
      <c r="M253" s="1">
        <v>400000</v>
      </c>
      <c r="N253" s="1">
        <v>2557415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13947123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1826726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10016491</v>
      </c>
      <c r="AM253" s="1">
        <v>0</v>
      </c>
      <c r="AN253" s="1">
        <v>69042864</v>
      </c>
      <c r="AO253" s="1">
        <v>11006275</v>
      </c>
      <c r="AP253" s="1">
        <v>58036589</v>
      </c>
      <c r="AQ253" s="1">
        <v>13332319</v>
      </c>
      <c r="AR253" s="1">
        <v>1999848</v>
      </c>
      <c r="AS253" s="1">
        <v>0</v>
      </c>
      <c r="AT253" s="1">
        <f t="shared" si="17"/>
        <v>84375031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11544086</v>
      </c>
      <c r="G254" s="1">
        <v>201944</v>
      </c>
      <c r="H254" s="1">
        <v>0</v>
      </c>
      <c r="I254" s="1">
        <v>8672228</v>
      </c>
      <c r="J254" s="1">
        <v>0</v>
      </c>
      <c r="K254" s="1">
        <v>3465000</v>
      </c>
      <c r="L254" s="1">
        <v>0</v>
      </c>
      <c r="M254" s="1">
        <v>400000</v>
      </c>
      <c r="N254" s="1">
        <v>2030130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2601669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1450092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2320147</v>
      </c>
      <c r="AM254" s="1">
        <v>0</v>
      </c>
      <c r="AN254" s="1">
        <v>33785296</v>
      </c>
      <c r="AO254" s="1">
        <v>6428511</v>
      </c>
      <c r="AP254" s="1">
        <v>27356785</v>
      </c>
      <c r="AQ254" s="1">
        <v>6757059</v>
      </c>
      <c r="AR254" s="1">
        <v>1013559</v>
      </c>
      <c r="AS254" s="1">
        <v>0</v>
      </c>
      <c r="AT254" s="1">
        <f t="shared" si="17"/>
        <v>41555914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11538847</v>
      </c>
      <c r="G255" s="1">
        <v>2362627</v>
      </c>
      <c r="H255" s="1">
        <v>0</v>
      </c>
      <c r="I255" s="1">
        <v>9403831</v>
      </c>
      <c r="J255" s="1">
        <v>0</v>
      </c>
      <c r="K255" s="1">
        <v>4620000</v>
      </c>
      <c r="L255" s="1">
        <v>0</v>
      </c>
      <c r="M255" s="1">
        <v>400000</v>
      </c>
      <c r="N255" s="1">
        <v>2087505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14957505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1491075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8352380</v>
      </c>
      <c r="AM255" s="1">
        <v>0</v>
      </c>
      <c r="AN255" s="1">
        <v>60370033</v>
      </c>
      <c r="AO255" s="1">
        <v>11587320</v>
      </c>
      <c r="AP255" s="1">
        <v>48782713</v>
      </c>
      <c r="AQ255" s="1">
        <v>11597753</v>
      </c>
      <c r="AR255" s="1">
        <v>1739663</v>
      </c>
      <c r="AS255" s="1">
        <v>0</v>
      </c>
      <c r="AT255" s="1">
        <f t="shared" si="17"/>
        <v>73707449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16188383</v>
      </c>
      <c r="G256" s="1">
        <v>6976246</v>
      </c>
      <c r="H256" s="1">
        <v>0</v>
      </c>
      <c r="I256" s="1">
        <v>12375813</v>
      </c>
      <c r="J256" s="1">
        <v>0</v>
      </c>
      <c r="K256" s="1">
        <v>5500000</v>
      </c>
      <c r="L256" s="1">
        <v>0</v>
      </c>
      <c r="M256" s="1">
        <v>400000</v>
      </c>
      <c r="N256" s="1">
        <v>2804219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12054230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2003013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4006028</v>
      </c>
      <c r="AM256" s="1">
        <v>0</v>
      </c>
      <c r="AN256" s="1">
        <v>65789201</v>
      </c>
      <c r="AO256" s="1">
        <v>14548903</v>
      </c>
      <c r="AP256" s="1">
        <v>51240298</v>
      </c>
      <c r="AQ256" s="1">
        <v>12681586</v>
      </c>
      <c r="AR256" s="1">
        <v>1902238</v>
      </c>
      <c r="AS256" s="1">
        <v>0</v>
      </c>
      <c r="AT256" s="1">
        <f t="shared" si="17"/>
        <v>80373025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12040176</v>
      </c>
      <c r="G257" s="1">
        <v>9475711</v>
      </c>
      <c r="H257" s="1">
        <v>0</v>
      </c>
      <c r="I257" s="1">
        <v>10650564</v>
      </c>
      <c r="J257" s="1">
        <v>0</v>
      </c>
      <c r="K257" s="1">
        <v>4620000</v>
      </c>
      <c r="L257" s="1">
        <v>0</v>
      </c>
      <c r="M257" s="1">
        <v>400000</v>
      </c>
      <c r="N257" s="1">
        <v>2242861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8171463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1602044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8610430</v>
      </c>
      <c r="AM257" s="1">
        <v>0</v>
      </c>
      <c r="AN257" s="1">
        <v>64153554</v>
      </c>
      <c r="AO257" s="1">
        <v>12985304</v>
      </c>
      <c r="AP257" s="1">
        <v>51168250</v>
      </c>
      <c r="AQ257" s="1">
        <v>12132203</v>
      </c>
      <c r="AR257" s="1">
        <v>1819830</v>
      </c>
      <c r="AS257" s="1">
        <v>0</v>
      </c>
      <c r="AT257" s="1">
        <f t="shared" si="17"/>
        <v>78105587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12510457</v>
      </c>
      <c r="G258" s="1">
        <v>6945561</v>
      </c>
      <c r="H258" s="1">
        <v>0</v>
      </c>
      <c r="I258" s="1">
        <v>11725948</v>
      </c>
      <c r="J258" s="1">
        <v>0</v>
      </c>
      <c r="K258" s="1">
        <v>4620000</v>
      </c>
      <c r="L258" s="1">
        <v>0</v>
      </c>
      <c r="M258" s="1">
        <v>400000</v>
      </c>
      <c r="N258" s="1">
        <v>2423314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8841739</v>
      </c>
      <c r="W258" s="1">
        <v>1100000</v>
      </c>
      <c r="X258" s="1">
        <v>1816034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1730939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9638328</v>
      </c>
      <c r="AM258" s="1">
        <v>0</v>
      </c>
      <c r="AN258" s="1">
        <v>64133589</v>
      </c>
      <c r="AO258" s="1">
        <v>11414687</v>
      </c>
      <c r="AP258" s="1">
        <v>52718902</v>
      </c>
      <c r="AQ258" s="1">
        <v>12350464</v>
      </c>
      <c r="AR258" s="1">
        <v>1852570</v>
      </c>
      <c r="AS258" s="1">
        <v>0</v>
      </c>
      <c r="AT258" s="1">
        <f t="shared" si="17"/>
        <v>78336623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11309327</v>
      </c>
      <c r="G259" s="1">
        <v>3954579</v>
      </c>
      <c r="H259" s="1">
        <v>0</v>
      </c>
      <c r="I259" s="1">
        <v>9327511</v>
      </c>
      <c r="J259" s="1">
        <v>0</v>
      </c>
      <c r="K259" s="1">
        <v>4620000</v>
      </c>
      <c r="L259" s="1">
        <v>0</v>
      </c>
      <c r="M259" s="1">
        <v>400000</v>
      </c>
      <c r="N259" s="1">
        <v>2002145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14549064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1430103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8083538</v>
      </c>
      <c r="AM259" s="1">
        <v>0</v>
      </c>
      <c r="AN259" s="1">
        <v>60799213</v>
      </c>
      <c r="AO259" s="1">
        <v>11628553</v>
      </c>
      <c r="AP259" s="1">
        <v>49170660</v>
      </c>
      <c r="AQ259" s="1">
        <v>11683589</v>
      </c>
      <c r="AR259" s="1">
        <v>1752538</v>
      </c>
      <c r="AS259" s="1">
        <v>0</v>
      </c>
      <c r="AT259" s="1">
        <f t="shared" ref="AT259:AT322" si="26">AS259+AR259+AQ259+AN259</f>
        <v>74235340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13288454</v>
      </c>
      <c r="G260" s="1">
        <v>10024297</v>
      </c>
      <c r="H260" s="1">
        <v>0</v>
      </c>
      <c r="I260" s="1">
        <v>11323815</v>
      </c>
      <c r="J260" s="1">
        <v>0</v>
      </c>
      <c r="K260" s="1">
        <v>4620000</v>
      </c>
      <c r="L260" s="1">
        <v>0</v>
      </c>
      <c r="M260" s="1">
        <v>400000</v>
      </c>
      <c r="N260" s="1">
        <v>2490929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8932691</v>
      </c>
      <c r="W260" s="1">
        <v>1100000</v>
      </c>
      <c r="X260" s="1">
        <v>1928969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1779234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9537748</v>
      </c>
      <c r="AM260" s="1">
        <v>0</v>
      </c>
      <c r="AN260" s="1">
        <v>66696137</v>
      </c>
      <c r="AO260" s="1">
        <v>12716809</v>
      </c>
      <c r="AP260" s="1">
        <v>53979328</v>
      </c>
      <c r="AQ260" s="1">
        <v>13085227</v>
      </c>
      <c r="AR260" s="1">
        <v>1962784</v>
      </c>
      <c r="AS260" s="1">
        <v>0</v>
      </c>
      <c r="AT260" s="1">
        <f t="shared" si="26"/>
        <v>81744148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13450959</v>
      </c>
      <c r="G261" s="1">
        <v>17022145</v>
      </c>
      <c r="H261" s="1">
        <v>0</v>
      </c>
      <c r="I261" s="1">
        <v>11782114</v>
      </c>
      <c r="J261" s="1">
        <v>0</v>
      </c>
      <c r="K261" s="1">
        <v>4620000</v>
      </c>
      <c r="L261" s="1">
        <v>0</v>
      </c>
      <c r="M261" s="1">
        <v>400000</v>
      </c>
      <c r="N261" s="1">
        <v>2557214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9367695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1826581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10245663</v>
      </c>
      <c r="AM261" s="1">
        <v>0</v>
      </c>
      <c r="AN261" s="1">
        <v>77817468</v>
      </c>
      <c r="AO261" s="1">
        <v>10298841</v>
      </c>
      <c r="AP261" s="1">
        <v>67518627</v>
      </c>
      <c r="AQ261" s="1">
        <v>14864986</v>
      </c>
      <c r="AR261" s="1">
        <v>2229748</v>
      </c>
      <c r="AS261" s="1">
        <v>0</v>
      </c>
      <c r="AT261" s="1">
        <f t="shared" si="26"/>
        <v>94912202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16253446</v>
      </c>
      <c r="G262" s="1">
        <v>7599162</v>
      </c>
      <c r="H262" s="1">
        <v>0</v>
      </c>
      <c r="I262" s="1">
        <v>15363402</v>
      </c>
      <c r="J262" s="1">
        <v>0</v>
      </c>
      <c r="K262" s="1">
        <v>5500000</v>
      </c>
      <c r="L262" s="1">
        <v>0</v>
      </c>
      <c r="M262" s="1">
        <v>400000</v>
      </c>
      <c r="N262" s="1">
        <v>2842078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11195597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2506815</v>
      </c>
      <c r="AD262" s="1">
        <v>0</v>
      </c>
      <c r="AE262" s="1">
        <v>2030056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3654100</v>
      </c>
      <c r="AM262" s="1">
        <v>0</v>
      </c>
      <c r="AN262" s="1">
        <v>69555925</v>
      </c>
      <c r="AO262" s="1">
        <v>15517972</v>
      </c>
      <c r="AP262" s="1">
        <v>54037953</v>
      </c>
      <c r="AQ262" s="1">
        <v>13688931</v>
      </c>
      <c r="AR262" s="1">
        <v>2053340</v>
      </c>
      <c r="AS262" s="1">
        <v>0</v>
      </c>
      <c r="AT262" s="1">
        <f t="shared" si="26"/>
        <v>85298196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13763343</v>
      </c>
      <c r="G263" s="1">
        <v>19322362</v>
      </c>
      <c r="H263" s="1">
        <v>0</v>
      </c>
      <c r="I263" s="1">
        <v>12928161</v>
      </c>
      <c r="J263" s="1">
        <v>0</v>
      </c>
      <c r="K263" s="1">
        <v>4620000</v>
      </c>
      <c r="L263" s="1">
        <v>0</v>
      </c>
      <c r="M263" s="1">
        <v>400000</v>
      </c>
      <c r="N263" s="1">
        <v>2678950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9746171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1913535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10635023</v>
      </c>
      <c r="AM263" s="1">
        <v>0</v>
      </c>
      <c r="AN263" s="1">
        <v>81486719</v>
      </c>
      <c r="AO263" s="1">
        <v>17786510</v>
      </c>
      <c r="AP263" s="1">
        <v>63700209</v>
      </c>
      <c r="AQ263" s="1">
        <v>15821090</v>
      </c>
      <c r="AR263" s="1">
        <v>2373164</v>
      </c>
      <c r="AS263" s="1">
        <v>0</v>
      </c>
      <c r="AT263" s="1">
        <f t="shared" si="26"/>
        <v>99680973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16697245</v>
      </c>
      <c r="G264" s="1">
        <v>7350424</v>
      </c>
      <c r="H264" s="1">
        <v>0</v>
      </c>
      <c r="I264" s="1">
        <v>12716287</v>
      </c>
      <c r="J264" s="1">
        <v>0</v>
      </c>
      <c r="K264" s="1">
        <v>5500000</v>
      </c>
      <c r="L264" s="1">
        <v>0</v>
      </c>
      <c r="M264" s="1">
        <v>400000</v>
      </c>
      <c r="N264" s="1">
        <v>2997408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16418461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2141006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3853810</v>
      </c>
      <c r="AM264" s="1">
        <v>0</v>
      </c>
      <c r="AN264" s="1">
        <v>69174641</v>
      </c>
      <c r="AO264" s="1">
        <v>12961712</v>
      </c>
      <c r="AP264" s="1">
        <v>56212929</v>
      </c>
      <c r="AQ264" s="1">
        <v>13834928</v>
      </c>
      <c r="AR264" s="1">
        <v>2075239</v>
      </c>
      <c r="AS264" s="1">
        <v>0</v>
      </c>
      <c r="AT264" s="1">
        <f t="shared" si="26"/>
        <v>85084808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16556120</v>
      </c>
      <c r="G265" s="1">
        <v>6618853</v>
      </c>
      <c r="H265" s="1">
        <v>0</v>
      </c>
      <c r="I265" s="1">
        <v>14131707</v>
      </c>
      <c r="J265" s="1">
        <v>0</v>
      </c>
      <c r="K265" s="1">
        <v>5500000</v>
      </c>
      <c r="L265" s="1">
        <v>0</v>
      </c>
      <c r="M265" s="1">
        <v>400000</v>
      </c>
      <c r="N265" s="1">
        <v>2948014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14380345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2105725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5053739</v>
      </c>
      <c r="AM265" s="1">
        <v>0</v>
      </c>
      <c r="AN265" s="1">
        <v>68794503</v>
      </c>
      <c r="AO265" s="1">
        <v>15411068</v>
      </c>
      <c r="AP265" s="1">
        <v>53383435</v>
      </c>
      <c r="AQ265" s="1">
        <v>13758901</v>
      </c>
      <c r="AR265" s="1">
        <v>2063835</v>
      </c>
      <c r="AS265" s="1">
        <v>0</v>
      </c>
      <c r="AT265" s="1">
        <f t="shared" si="26"/>
        <v>84617239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13031918</v>
      </c>
      <c r="G266" s="1">
        <v>9253216</v>
      </c>
      <c r="H266" s="1">
        <v>0</v>
      </c>
      <c r="I266" s="1">
        <v>11609274</v>
      </c>
      <c r="J266" s="1">
        <v>0</v>
      </c>
      <c r="K266" s="1">
        <v>0</v>
      </c>
      <c r="L266" s="1">
        <v>0</v>
      </c>
      <c r="M266" s="1">
        <v>400000</v>
      </c>
      <c r="N266" s="1">
        <v>2398575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12460051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1713268</v>
      </c>
      <c r="AF266" s="1">
        <v>1111269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5619519</v>
      </c>
      <c r="AM266" s="1">
        <v>0</v>
      </c>
      <c r="AN266" s="1">
        <v>59967090</v>
      </c>
      <c r="AO266" s="1">
        <v>17819026</v>
      </c>
      <c r="AP266" s="1">
        <v>42148064</v>
      </c>
      <c r="AQ266" s="1">
        <v>11517164</v>
      </c>
      <c r="AR266" s="1">
        <v>1727575</v>
      </c>
      <c r="AS266" s="1">
        <v>0</v>
      </c>
      <c r="AT266" s="1">
        <f t="shared" si="26"/>
        <v>73211829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16028761</v>
      </c>
      <c r="G267" s="1">
        <v>7526193</v>
      </c>
      <c r="H267" s="1">
        <v>0</v>
      </c>
      <c r="I267" s="1">
        <v>12684600</v>
      </c>
      <c r="J267" s="1">
        <v>0</v>
      </c>
      <c r="K267" s="1">
        <v>5500000</v>
      </c>
      <c r="L267" s="1">
        <v>0</v>
      </c>
      <c r="M267" s="1">
        <v>400000</v>
      </c>
      <c r="N267" s="1">
        <v>2763438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20575856</v>
      </c>
      <c r="W267" s="1">
        <v>1100000</v>
      </c>
      <c r="X267" s="1">
        <v>2415827</v>
      </c>
      <c r="Y267" s="1">
        <v>0</v>
      </c>
      <c r="Z267" s="1">
        <v>0</v>
      </c>
      <c r="AA267" s="1">
        <v>0</v>
      </c>
      <c r="AB267" s="1">
        <v>0</v>
      </c>
      <c r="AC267" s="1">
        <v>3286713</v>
      </c>
      <c r="AD267" s="1">
        <v>0</v>
      </c>
      <c r="AE267" s="1">
        <v>1973885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29105346</v>
      </c>
      <c r="AM267" s="1">
        <v>0</v>
      </c>
      <c r="AN267" s="1">
        <v>103360619</v>
      </c>
      <c r="AO267" s="1">
        <v>18704351</v>
      </c>
      <c r="AP267" s="1">
        <v>84656268</v>
      </c>
      <c r="AQ267" s="1">
        <v>16906074</v>
      </c>
      <c r="AR267" s="1">
        <v>2535912</v>
      </c>
      <c r="AS267" s="1">
        <v>0</v>
      </c>
      <c r="AT267" s="1">
        <f t="shared" si="26"/>
        <v>122802605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11494611</v>
      </c>
      <c r="G268" s="1">
        <v>7432070</v>
      </c>
      <c r="H268" s="1">
        <v>0</v>
      </c>
      <c r="I268" s="1">
        <v>9552904</v>
      </c>
      <c r="J268" s="1">
        <v>0</v>
      </c>
      <c r="K268" s="1">
        <v>4620000</v>
      </c>
      <c r="L268" s="1">
        <v>0</v>
      </c>
      <c r="M268" s="1">
        <v>400000</v>
      </c>
      <c r="N268" s="1">
        <v>2072215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14970942</v>
      </c>
      <c r="W268" s="1">
        <v>1100000</v>
      </c>
      <c r="X268" s="1">
        <v>1668573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1480154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8303285</v>
      </c>
      <c r="AM268" s="1">
        <v>0</v>
      </c>
      <c r="AN268" s="1">
        <v>64364754</v>
      </c>
      <c r="AO268" s="1">
        <v>12530509</v>
      </c>
      <c r="AP268" s="1">
        <v>51834245</v>
      </c>
      <c r="AQ268" s="1">
        <v>12618951</v>
      </c>
      <c r="AR268" s="1">
        <v>1892843</v>
      </c>
      <c r="AS268" s="1">
        <v>0</v>
      </c>
      <c r="AT268" s="1">
        <f t="shared" si="26"/>
        <v>78876548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13526154</v>
      </c>
      <c r="G269" s="1">
        <v>12091833</v>
      </c>
      <c r="H269" s="1">
        <v>0</v>
      </c>
      <c r="I269" s="1">
        <v>11738852</v>
      </c>
      <c r="J269" s="1">
        <v>0</v>
      </c>
      <c r="K269" s="1">
        <v>4620000</v>
      </c>
      <c r="L269" s="1">
        <v>0</v>
      </c>
      <c r="M269" s="1">
        <v>400000</v>
      </c>
      <c r="N269" s="1">
        <v>2537346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7517499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1812390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2718585</v>
      </c>
      <c r="AM269" s="1">
        <v>0</v>
      </c>
      <c r="AN269" s="1">
        <v>60285197</v>
      </c>
      <c r="AO269" s="1">
        <v>11722780</v>
      </c>
      <c r="AP269" s="1">
        <v>48562417</v>
      </c>
      <c r="AQ269" s="1">
        <v>11612532</v>
      </c>
      <c r="AR269" s="1">
        <v>1741880</v>
      </c>
      <c r="AS269" s="1">
        <v>0</v>
      </c>
      <c r="AT269" s="1">
        <f t="shared" si="26"/>
        <v>73639609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17219858</v>
      </c>
      <c r="G270" s="1">
        <v>1603524</v>
      </c>
      <c r="H270" s="1">
        <v>0</v>
      </c>
      <c r="I270" s="1">
        <v>12633865</v>
      </c>
      <c r="J270" s="1">
        <v>950000</v>
      </c>
      <c r="K270" s="1">
        <v>4125000</v>
      </c>
      <c r="L270" s="1">
        <v>0</v>
      </c>
      <c r="M270" s="1">
        <v>400000</v>
      </c>
      <c r="N270" s="1">
        <v>3138762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6851041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2241973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3362960</v>
      </c>
      <c r="AM270" s="1">
        <v>0</v>
      </c>
      <c r="AN270" s="1">
        <v>54738252</v>
      </c>
      <c r="AO270" s="1">
        <v>9769581</v>
      </c>
      <c r="AP270" s="1">
        <v>44968671</v>
      </c>
      <c r="AQ270" s="1">
        <v>10535397</v>
      </c>
      <c r="AR270" s="1">
        <v>1580309</v>
      </c>
      <c r="AS270" s="1">
        <v>0</v>
      </c>
      <c r="AT270" s="1">
        <f t="shared" si="26"/>
        <v>66853958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15528576</v>
      </c>
      <c r="G271" s="1">
        <v>0</v>
      </c>
      <c r="H271" s="1">
        <v>0</v>
      </c>
      <c r="I271" s="1">
        <v>15778842</v>
      </c>
      <c r="J271" s="1">
        <v>0</v>
      </c>
      <c r="K271" s="1">
        <v>5500000</v>
      </c>
      <c r="L271" s="1">
        <v>0</v>
      </c>
      <c r="M271" s="1">
        <v>400000</v>
      </c>
      <c r="N271" s="1">
        <v>2575849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9400739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1839891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4710123</v>
      </c>
      <c r="AM271" s="1">
        <v>0</v>
      </c>
      <c r="AN271" s="1">
        <v>57945289</v>
      </c>
      <c r="AO271" s="1">
        <v>14387582</v>
      </c>
      <c r="AP271" s="1">
        <v>43557707</v>
      </c>
      <c r="AQ271" s="1">
        <v>11366804</v>
      </c>
      <c r="AR271" s="1">
        <v>1705021</v>
      </c>
      <c r="AS271" s="1">
        <v>0</v>
      </c>
      <c r="AT271" s="1">
        <f t="shared" si="26"/>
        <v>71017114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13197867</v>
      </c>
      <c r="G272" s="1">
        <v>12846366</v>
      </c>
      <c r="H272" s="1">
        <v>0</v>
      </c>
      <c r="I272" s="1">
        <v>11309596</v>
      </c>
      <c r="J272" s="1">
        <v>0</v>
      </c>
      <c r="K272" s="1">
        <v>4620000</v>
      </c>
      <c r="L272" s="1">
        <v>0</v>
      </c>
      <c r="M272" s="1">
        <v>400000</v>
      </c>
      <c r="N272" s="1">
        <v>2469701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20778413</v>
      </c>
      <c r="W272" s="1">
        <v>1100000</v>
      </c>
      <c r="X272" s="1">
        <v>0</v>
      </c>
      <c r="Y272" s="1">
        <v>203710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1764075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5786155</v>
      </c>
      <c r="AM272" s="1">
        <v>0</v>
      </c>
      <c r="AN272" s="1">
        <v>75745883</v>
      </c>
      <c r="AO272" s="1">
        <v>13161947</v>
      </c>
      <c r="AP272" s="1">
        <v>62583936</v>
      </c>
      <c r="AQ272" s="1">
        <v>14895175</v>
      </c>
      <c r="AR272" s="1">
        <v>2234278</v>
      </c>
      <c r="AS272" s="1">
        <v>0</v>
      </c>
      <c r="AT272" s="1">
        <f t="shared" si="26"/>
        <v>92875336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12284958</v>
      </c>
      <c r="G273" s="1">
        <v>6611837</v>
      </c>
      <c r="H273" s="1">
        <v>0</v>
      </c>
      <c r="I273" s="1">
        <v>11139009</v>
      </c>
      <c r="J273" s="1">
        <v>0</v>
      </c>
      <c r="K273" s="1">
        <v>4620000</v>
      </c>
      <c r="L273" s="1">
        <v>0</v>
      </c>
      <c r="M273" s="1">
        <v>400000</v>
      </c>
      <c r="N273" s="1">
        <v>2355411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12649664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1682436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9203878</v>
      </c>
      <c r="AM273" s="1">
        <v>0</v>
      </c>
      <c r="AN273" s="1">
        <v>66211762</v>
      </c>
      <c r="AO273" s="1">
        <v>11737164</v>
      </c>
      <c r="AP273" s="1">
        <v>54474598</v>
      </c>
      <c r="AQ273" s="1">
        <v>12766099</v>
      </c>
      <c r="AR273" s="1">
        <v>1914915</v>
      </c>
      <c r="AS273" s="1">
        <v>0</v>
      </c>
      <c r="AT273" s="1">
        <f t="shared" si="26"/>
        <v>80892776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12722166</v>
      </c>
      <c r="G274" s="1">
        <v>269454</v>
      </c>
      <c r="H274" s="1">
        <v>0</v>
      </c>
      <c r="I274" s="1">
        <v>10531879</v>
      </c>
      <c r="J274" s="1">
        <v>0</v>
      </c>
      <c r="K274" s="1">
        <v>4620000</v>
      </c>
      <c r="L274" s="1">
        <v>0</v>
      </c>
      <c r="M274" s="1">
        <v>400000</v>
      </c>
      <c r="N274" s="1">
        <v>2458937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7203345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1756383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3512765</v>
      </c>
      <c r="AM274" s="1">
        <v>0</v>
      </c>
      <c r="AN274" s="1">
        <v>44574929</v>
      </c>
      <c r="AO274" s="1">
        <v>13006059</v>
      </c>
      <c r="AP274" s="1">
        <v>31568870</v>
      </c>
      <c r="AQ274" s="1">
        <v>8914986</v>
      </c>
      <c r="AR274" s="1">
        <v>1337248</v>
      </c>
      <c r="AS274" s="1">
        <v>0</v>
      </c>
      <c r="AT274" s="1">
        <f t="shared" si="26"/>
        <v>54827163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16144140</v>
      </c>
      <c r="G275" s="1">
        <v>4864351</v>
      </c>
      <c r="H275" s="1">
        <v>0</v>
      </c>
      <c r="I275" s="1">
        <v>12327609</v>
      </c>
      <c r="J275" s="1">
        <v>0</v>
      </c>
      <c r="K275" s="1">
        <v>5500000</v>
      </c>
      <c r="L275" s="1">
        <v>0</v>
      </c>
      <c r="M275" s="1">
        <v>400000</v>
      </c>
      <c r="N275" s="1">
        <v>2787311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12007278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1990936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3981873</v>
      </c>
      <c r="AM275" s="1">
        <v>0</v>
      </c>
      <c r="AN275" s="1">
        <v>63484767</v>
      </c>
      <c r="AO275" s="1">
        <v>12190679</v>
      </c>
      <c r="AP275" s="1">
        <v>51294088</v>
      </c>
      <c r="AQ275" s="1">
        <v>12220700</v>
      </c>
      <c r="AR275" s="1">
        <v>1833105</v>
      </c>
      <c r="AS275" s="1">
        <v>0</v>
      </c>
      <c r="AT275" s="1">
        <f t="shared" si="26"/>
        <v>77538572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12126830</v>
      </c>
      <c r="G276" s="1">
        <v>10391019</v>
      </c>
      <c r="H276" s="1">
        <v>0</v>
      </c>
      <c r="I276" s="1">
        <v>10722554</v>
      </c>
      <c r="J276" s="1">
        <v>0</v>
      </c>
      <c r="K276" s="1">
        <v>4620000</v>
      </c>
      <c r="L276" s="1">
        <v>0</v>
      </c>
      <c r="M276" s="1">
        <v>400000</v>
      </c>
      <c r="N276" s="1">
        <v>2306833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15392571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1647739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8581263</v>
      </c>
      <c r="AM276" s="1">
        <v>0</v>
      </c>
      <c r="AN276" s="1">
        <v>71430424</v>
      </c>
      <c r="AO276" s="1">
        <v>15161634</v>
      </c>
      <c r="AP276" s="1">
        <v>56268790</v>
      </c>
      <c r="AQ276" s="1">
        <v>13809831</v>
      </c>
      <c r="AR276" s="1">
        <v>2071475</v>
      </c>
      <c r="AS276" s="1">
        <v>0</v>
      </c>
      <c r="AT276" s="1">
        <f t="shared" si="26"/>
        <v>87311730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16565405</v>
      </c>
      <c r="G277" s="1">
        <v>10305510</v>
      </c>
      <c r="H277" s="1">
        <v>0</v>
      </c>
      <c r="I277" s="1">
        <v>13785009</v>
      </c>
      <c r="J277" s="1">
        <v>0</v>
      </c>
      <c r="K277" s="1">
        <v>5500000</v>
      </c>
      <c r="L277" s="1">
        <v>0</v>
      </c>
      <c r="M277" s="1">
        <v>400000</v>
      </c>
      <c r="N277" s="1">
        <v>2951264</v>
      </c>
      <c r="O277" s="1">
        <v>0</v>
      </c>
      <c r="P277" s="1">
        <v>0</v>
      </c>
      <c r="Q277" s="1">
        <v>0</v>
      </c>
      <c r="R277" s="1">
        <v>0</v>
      </c>
      <c r="S277" s="1">
        <v>6610500</v>
      </c>
      <c r="T277" s="1">
        <v>0</v>
      </c>
      <c r="U277" s="1">
        <v>0</v>
      </c>
      <c r="V277" s="1">
        <v>21469794</v>
      </c>
      <c r="W277" s="1">
        <v>1100000</v>
      </c>
      <c r="X277" s="1">
        <v>1651157</v>
      </c>
      <c r="Y277" s="1">
        <v>0</v>
      </c>
      <c r="Z277" s="1">
        <v>0</v>
      </c>
      <c r="AA277" s="1">
        <v>0</v>
      </c>
      <c r="AB277" s="1">
        <v>0</v>
      </c>
      <c r="AC277" s="1">
        <v>3286713</v>
      </c>
      <c r="AD277" s="1">
        <v>0</v>
      </c>
      <c r="AE277" s="1">
        <v>2108045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30006908</v>
      </c>
      <c r="AM277" s="1">
        <v>0</v>
      </c>
      <c r="AN277" s="1">
        <v>116851574</v>
      </c>
      <c r="AO277" s="1">
        <v>19156053</v>
      </c>
      <c r="AP277" s="1">
        <v>97695521</v>
      </c>
      <c r="AQ277" s="1">
        <v>16295588</v>
      </c>
      <c r="AR277" s="1">
        <v>2444339</v>
      </c>
      <c r="AS277" s="1">
        <v>0</v>
      </c>
      <c r="AT277" s="1">
        <f t="shared" si="26"/>
        <v>135591501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12221392</v>
      </c>
      <c r="G278" s="1">
        <v>9302367</v>
      </c>
      <c r="H278" s="1">
        <v>0</v>
      </c>
      <c r="I278" s="1">
        <v>8894778</v>
      </c>
      <c r="J278" s="1">
        <v>0</v>
      </c>
      <c r="K278" s="1">
        <v>3465000</v>
      </c>
      <c r="L278" s="1">
        <v>0</v>
      </c>
      <c r="M278" s="1">
        <v>400000</v>
      </c>
      <c r="N278" s="1">
        <v>2264911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6376444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1617793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2426690</v>
      </c>
      <c r="AM278" s="1">
        <v>0</v>
      </c>
      <c r="AN278" s="1">
        <v>48069375</v>
      </c>
      <c r="AO278" s="1">
        <v>9835549</v>
      </c>
      <c r="AP278" s="1">
        <v>38233826</v>
      </c>
      <c r="AQ278" s="1">
        <v>9613875</v>
      </c>
      <c r="AR278" s="1">
        <v>1442081</v>
      </c>
      <c r="AS278" s="1">
        <v>0</v>
      </c>
      <c r="AT278" s="1">
        <f t="shared" si="26"/>
        <v>59125331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12515344</v>
      </c>
      <c r="G279" s="1">
        <v>5420186</v>
      </c>
      <c r="H279" s="1">
        <v>0</v>
      </c>
      <c r="I279" s="1">
        <v>10858215</v>
      </c>
      <c r="J279" s="1">
        <v>0</v>
      </c>
      <c r="K279" s="1">
        <v>4620000</v>
      </c>
      <c r="L279" s="1">
        <v>0</v>
      </c>
      <c r="M279" s="1">
        <v>400000</v>
      </c>
      <c r="N279" s="1">
        <v>2417484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8523441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1726774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9142139</v>
      </c>
      <c r="AM279" s="1">
        <v>0</v>
      </c>
      <c r="AN279" s="1">
        <v>60921595</v>
      </c>
      <c r="AO279" s="1">
        <v>9641901</v>
      </c>
      <c r="AP279" s="1">
        <v>51279694</v>
      </c>
      <c r="AQ279" s="1">
        <v>11708065</v>
      </c>
      <c r="AR279" s="1">
        <v>1756210</v>
      </c>
      <c r="AS279" s="1">
        <v>0</v>
      </c>
      <c r="AT279" s="1">
        <f t="shared" si="26"/>
        <v>74385870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12720489</v>
      </c>
      <c r="G280" s="1">
        <v>4606483</v>
      </c>
      <c r="H280" s="1">
        <v>0</v>
      </c>
      <c r="I280" s="1">
        <v>10969198</v>
      </c>
      <c r="J280" s="1">
        <v>0</v>
      </c>
      <c r="K280" s="1">
        <v>3465000</v>
      </c>
      <c r="L280" s="1">
        <v>0</v>
      </c>
      <c r="M280" s="1">
        <v>400000</v>
      </c>
      <c r="N280" s="1">
        <v>2481745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10612699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1772675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4963489</v>
      </c>
      <c r="AM280" s="1">
        <v>0</v>
      </c>
      <c r="AN280" s="1">
        <v>53091778</v>
      </c>
      <c r="AO280" s="1">
        <v>6549418</v>
      </c>
      <c r="AP280" s="1">
        <v>46542360</v>
      </c>
      <c r="AQ280" s="1">
        <v>10618356</v>
      </c>
      <c r="AR280" s="1">
        <v>1592753</v>
      </c>
      <c r="AS280" s="1">
        <v>0</v>
      </c>
      <c r="AT280" s="1">
        <f t="shared" si="26"/>
        <v>65302887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11265578</v>
      </c>
      <c r="G281" s="1">
        <v>4901861</v>
      </c>
      <c r="H281" s="1">
        <v>0</v>
      </c>
      <c r="I281" s="1">
        <v>9633412</v>
      </c>
      <c r="J281" s="1">
        <v>0</v>
      </c>
      <c r="K281" s="1">
        <v>4620000</v>
      </c>
      <c r="L281" s="1">
        <v>0</v>
      </c>
      <c r="M281" s="1">
        <v>400000</v>
      </c>
      <c r="N281" s="1">
        <v>1972138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11136569</v>
      </c>
      <c r="W281" s="1">
        <v>1100000</v>
      </c>
      <c r="X281" s="1">
        <v>919099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1408670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8000112</v>
      </c>
      <c r="AM281" s="1">
        <v>0</v>
      </c>
      <c r="AN281" s="1">
        <v>57738708</v>
      </c>
      <c r="AO281" s="1">
        <v>10947152</v>
      </c>
      <c r="AP281" s="1">
        <v>46791556</v>
      </c>
      <c r="AQ281" s="1">
        <v>11071488</v>
      </c>
      <c r="AR281" s="1">
        <v>1660723</v>
      </c>
      <c r="AS281" s="1">
        <v>0</v>
      </c>
      <c r="AT281" s="1">
        <f t="shared" si="26"/>
        <v>70470919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12356644</v>
      </c>
      <c r="G282" s="1">
        <v>4899534</v>
      </c>
      <c r="H282" s="1">
        <v>0</v>
      </c>
      <c r="I282" s="1">
        <v>11010084</v>
      </c>
      <c r="J282" s="1">
        <v>0</v>
      </c>
      <c r="K282" s="1">
        <v>4620000</v>
      </c>
      <c r="L282" s="1">
        <v>0</v>
      </c>
      <c r="M282" s="1">
        <v>400000</v>
      </c>
      <c r="N282" s="1">
        <v>2381855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12858035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1701324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9287338</v>
      </c>
      <c r="AM282" s="1">
        <v>0</v>
      </c>
      <c r="AN282" s="1">
        <v>63678520</v>
      </c>
      <c r="AO282" s="1">
        <v>8074630</v>
      </c>
      <c r="AP282" s="1">
        <v>55603890</v>
      </c>
      <c r="AQ282" s="1">
        <v>12481704</v>
      </c>
      <c r="AR282" s="1">
        <v>1872256</v>
      </c>
      <c r="AS282" s="1">
        <v>0</v>
      </c>
      <c r="AT282" s="1">
        <f t="shared" si="26"/>
        <v>78032480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12401980</v>
      </c>
      <c r="G283" s="1">
        <v>5156008</v>
      </c>
      <c r="H283" s="1">
        <v>0</v>
      </c>
      <c r="I283" s="1">
        <v>11546429</v>
      </c>
      <c r="J283" s="1">
        <v>0</v>
      </c>
      <c r="K283" s="1">
        <v>4620000</v>
      </c>
      <c r="L283" s="1">
        <v>0</v>
      </c>
      <c r="M283" s="1">
        <v>400000</v>
      </c>
      <c r="N283" s="1">
        <v>2379933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8614762</v>
      </c>
      <c r="W283" s="1">
        <v>1100000</v>
      </c>
      <c r="X283" s="1">
        <v>1800287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1699953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9024446</v>
      </c>
      <c r="AM283" s="1">
        <v>0</v>
      </c>
      <c r="AN283" s="1">
        <v>61125067</v>
      </c>
      <c r="AO283" s="1">
        <v>8587024</v>
      </c>
      <c r="AP283" s="1">
        <v>52538043</v>
      </c>
      <c r="AQ283" s="1">
        <v>11748760</v>
      </c>
      <c r="AR283" s="1">
        <v>1762314</v>
      </c>
      <c r="AS283" s="1">
        <v>0</v>
      </c>
      <c r="AT283" s="1">
        <f t="shared" si="26"/>
        <v>74636141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11788066</v>
      </c>
      <c r="G284" s="1">
        <v>14817148</v>
      </c>
      <c r="H284" s="1">
        <v>0</v>
      </c>
      <c r="I284" s="1">
        <v>10299048</v>
      </c>
      <c r="J284" s="1">
        <v>0</v>
      </c>
      <c r="K284" s="1">
        <v>4620000</v>
      </c>
      <c r="L284" s="1">
        <v>0</v>
      </c>
      <c r="M284" s="1">
        <v>400000</v>
      </c>
      <c r="N284" s="1">
        <v>2179371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14802911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1556694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8206502</v>
      </c>
      <c r="AM284" s="1">
        <v>0</v>
      </c>
      <c r="AN284" s="1">
        <v>73862180</v>
      </c>
      <c r="AO284" s="1">
        <v>16227337</v>
      </c>
      <c r="AP284" s="1">
        <v>57634843</v>
      </c>
      <c r="AQ284" s="1">
        <v>14296182</v>
      </c>
      <c r="AR284" s="1">
        <v>2144427</v>
      </c>
      <c r="AS284" s="1">
        <v>0</v>
      </c>
      <c r="AT284" s="1">
        <f t="shared" si="26"/>
        <v>90302789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15967352</v>
      </c>
      <c r="G285" s="1">
        <v>7002416</v>
      </c>
      <c r="H285" s="1">
        <v>0</v>
      </c>
      <c r="I285" s="1">
        <v>12436436</v>
      </c>
      <c r="J285" s="1">
        <v>0</v>
      </c>
      <c r="K285" s="1">
        <v>0</v>
      </c>
      <c r="L285" s="1">
        <v>0</v>
      </c>
      <c r="M285" s="1">
        <v>400000</v>
      </c>
      <c r="N285" s="1">
        <v>2727997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12795509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1948569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3741253</v>
      </c>
      <c r="AM285" s="1">
        <v>0</v>
      </c>
      <c r="AN285" s="1">
        <v>59389532</v>
      </c>
      <c r="AO285" s="1">
        <v>12410705</v>
      </c>
      <c r="AP285" s="1">
        <v>46978827</v>
      </c>
      <c r="AQ285" s="1">
        <v>11623906</v>
      </c>
      <c r="AR285" s="1">
        <v>1743586</v>
      </c>
      <c r="AS285" s="1">
        <v>0</v>
      </c>
      <c r="AT285" s="1">
        <f t="shared" si="26"/>
        <v>72757024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12240685</v>
      </c>
      <c r="G286" s="1">
        <v>11918665</v>
      </c>
      <c r="H286" s="1">
        <v>0</v>
      </c>
      <c r="I286" s="1">
        <v>10888992</v>
      </c>
      <c r="J286" s="1">
        <v>0</v>
      </c>
      <c r="K286" s="1">
        <v>3465000</v>
      </c>
      <c r="L286" s="1">
        <v>0</v>
      </c>
      <c r="M286" s="1">
        <v>400000</v>
      </c>
      <c r="N286" s="1">
        <v>2350742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16443479</v>
      </c>
      <c r="W286" s="1">
        <v>1100000</v>
      </c>
      <c r="X286" s="1">
        <v>1776874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1679102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9179659</v>
      </c>
      <c r="AM286" s="1">
        <v>0</v>
      </c>
      <c r="AN286" s="1">
        <v>72713198</v>
      </c>
      <c r="AO286" s="1">
        <v>10980400</v>
      </c>
      <c r="AP286" s="1">
        <v>61732798</v>
      </c>
      <c r="AQ286" s="1">
        <v>14288640</v>
      </c>
      <c r="AR286" s="1">
        <v>2143296</v>
      </c>
      <c r="AS286" s="1">
        <v>0</v>
      </c>
      <c r="AT286" s="1">
        <f t="shared" si="26"/>
        <v>89145134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12298539</v>
      </c>
      <c r="G287" s="1">
        <v>8312861</v>
      </c>
      <c r="H287" s="1">
        <v>0</v>
      </c>
      <c r="I287" s="1">
        <v>10935069</v>
      </c>
      <c r="J287" s="1">
        <v>0</v>
      </c>
      <c r="K287" s="1">
        <v>4620000</v>
      </c>
      <c r="L287" s="1">
        <v>0</v>
      </c>
      <c r="M287" s="1">
        <v>400000</v>
      </c>
      <c r="N287" s="1">
        <v>2359197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12590695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1685140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9216823</v>
      </c>
      <c r="AM287" s="1">
        <v>0</v>
      </c>
      <c r="AN287" s="1">
        <v>66573596</v>
      </c>
      <c r="AO287" s="1">
        <v>16731572</v>
      </c>
      <c r="AP287" s="1">
        <v>49842024</v>
      </c>
      <c r="AQ287" s="1">
        <v>13060719</v>
      </c>
      <c r="AR287" s="1">
        <v>1959108</v>
      </c>
      <c r="AS287" s="1">
        <v>0</v>
      </c>
      <c r="AT287" s="1">
        <f t="shared" si="26"/>
        <v>81593423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20448183</v>
      </c>
      <c r="G288" s="1">
        <v>9992679</v>
      </c>
      <c r="H288" s="1">
        <v>0</v>
      </c>
      <c r="I288" s="1">
        <v>16819270</v>
      </c>
      <c r="J288" s="1">
        <v>0</v>
      </c>
      <c r="K288" s="1">
        <v>5500000</v>
      </c>
      <c r="L288" s="1">
        <v>0</v>
      </c>
      <c r="M288" s="1">
        <v>400000</v>
      </c>
      <c r="N288" s="1">
        <v>3196932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16688111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2283523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4932409</v>
      </c>
      <c r="AM288" s="1">
        <v>0</v>
      </c>
      <c r="AN288" s="1">
        <v>83742376</v>
      </c>
      <c r="AO288" s="1">
        <v>23260254</v>
      </c>
      <c r="AP288" s="1">
        <v>60482122</v>
      </c>
      <c r="AQ288" s="1">
        <v>16076358</v>
      </c>
      <c r="AR288" s="1">
        <v>2411454</v>
      </c>
      <c r="AS288" s="1">
        <v>0</v>
      </c>
      <c r="AT288" s="1">
        <f t="shared" si="26"/>
        <v>102230188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17206130</v>
      </c>
      <c r="G289" s="1">
        <v>1555898</v>
      </c>
      <c r="H289" s="1">
        <v>0</v>
      </c>
      <c r="I289" s="1">
        <v>12172125</v>
      </c>
      <c r="J289" s="1">
        <v>0</v>
      </c>
      <c r="K289" s="1">
        <v>4125000</v>
      </c>
      <c r="L289" s="1">
        <v>0</v>
      </c>
      <c r="M289" s="1">
        <v>400000</v>
      </c>
      <c r="N289" s="1">
        <v>2797414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6567875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1998153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3356896</v>
      </c>
      <c r="AM289" s="1">
        <v>0</v>
      </c>
      <c r="AN289" s="1">
        <v>52549491</v>
      </c>
      <c r="AO289" s="1">
        <v>7734954</v>
      </c>
      <c r="AP289" s="1">
        <v>44814537</v>
      </c>
      <c r="AQ289" s="1">
        <v>10255898</v>
      </c>
      <c r="AR289" s="1">
        <v>1538385</v>
      </c>
      <c r="AS289" s="1">
        <v>0</v>
      </c>
      <c r="AT289" s="1">
        <f t="shared" si="26"/>
        <v>64343774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13248134</v>
      </c>
      <c r="G290" s="1">
        <v>0</v>
      </c>
      <c r="H290" s="1">
        <v>0</v>
      </c>
      <c r="I290" s="1">
        <v>10177884</v>
      </c>
      <c r="J290" s="1">
        <v>0</v>
      </c>
      <c r="K290" s="1">
        <v>3465000</v>
      </c>
      <c r="L290" s="1">
        <v>0</v>
      </c>
      <c r="M290" s="1">
        <v>400000</v>
      </c>
      <c r="N290" s="1">
        <v>2408179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3013452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1720129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2580193</v>
      </c>
      <c r="AM290" s="1">
        <v>0</v>
      </c>
      <c r="AN290" s="1">
        <v>39382971</v>
      </c>
      <c r="AO290" s="1">
        <v>7651969</v>
      </c>
      <c r="AP290" s="1">
        <v>31731002</v>
      </c>
      <c r="AQ290" s="1">
        <v>7622594</v>
      </c>
      <c r="AR290" s="1">
        <v>1143389</v>
      </c>
      <c r="AS290" s="1">
        <v>0</v>
      </c>
      <c r="AT290" s="1">
        <f t="shared" si="26"/>
        <v>48148954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19098269</v>
      </c>
      <c r="G291" s="1">
        <v>4370936</v>
      </c>
      <c r="H291" s="1">
        <v>0</v>
      </c>
      <c r="I291" s="1">
        <v>15555245</v>
      </c>
      <c r="J291" s="1">
        <v>0</v>
      </c>
      <c r="K291" s="1">
        <v>4125000</v>
      </c>
      <c r="L291" s="1">
        <v>0</v>
      </c>
      <c r="M291" s="1">
        <v>400000</v>
      </c>
      <c r="N291" s="1">
        <v>2724066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7781158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1945762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4514167</v>
      </c>
      <c r="AM291" s="1">
        <v>0</v>
      </c>
      <c r="AN291" s="1">
        <v>62725872</v>
      </c>
      <c r="AO291" s="1">
        <v>10106380</v>
      </c>
      <c r="AP291" s="1">
        <v>52619492</v>
      </c>
      <c r="AQ291" s="1">
        <v>12322921</v>
      </c>
      <c r="AR291" s="1">
        <v>1848438</v>
      </c>
      <c r="AS291" s="1">
        <v>0</v>
      </c>
      <c r="AT291" s="1">
        <f t="shared" si="26"/>
        <v>76897231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17412151</v>
      </c>
      <c r="G292" s="1">
        <v>9800168</v>
      </c>
      <c r="H292" s="1">
        <v>0</v>
      </c>
      <c r="I292" s="1">
        <v>13923046</v>
      </c>
      <c r="J292" s="1">
        <v>0</v>
      </c>
      <c r="K292" s="1">
        <v>5500000</v>
      </c>
      <c r="L292" s="1">
        <v>0</v>
      </c>
      <c r="M292" s="1">
        <v>400000</v>
      </c>
      <c r="N292" s="1">
        <v>2925917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12718166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2089941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4347077</v>
      </c>
      <c r="AM292" s="1">
        <v>0</v>
      </c>
      <c r="AN292" s="1">
        <v>72597735</v>
      </c>
      <c r="AO292" s="1">
        <v>13061412</v>
      </c>
      <c r="AP292" s="1">
        <v>59536323</v>
      </c>
      <c r="AQ292" s="1">
        <v>14043293</v>
      </c>
      <c r="AR292" s="1">
        <v>2106494</v>
      </c>
      <c r="AS292" s="1">
        <v>0</v>
      </c>
      <c r="AT292" s="1">
        <f t="shared" si="26"/>
        <v>88747522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12521440</v>
      </c>
      <c r="G293" s="1">
        <v>5020857</v>
      </c>
      <c r="H293" s="1">
        <v>0</v>
      </c>
      <c r="I293" s="1">
        <v>10058561</v>
      </c>
      <c r="J293" s="1">
        <v>0</v>
      </c>
      <c r="K293" s="1">
        <v>4620000</v>
      </c>
      <c r="L293" s="1">
        <v>0</v>
      </c>
      <c r="M293" s="1">
        <v>400000</v>
      </c>
      <c r="N293" s="1">
        <v>2387681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2940195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1705487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2728778</v>
      </c>
      <c r="AM293" s="1">
        <v>0</v>
      </c>
      <c r="AN293" s="1">
        <v>44752999</v>
      </c>
      <c r="AO293" s="1">
        <v>9111287</v>
      </c>
      <c r="AP293" s="1">
        <v>35641712</v>
      </c>
      <c r="AQ293" s="1">
        <v>8696600</v>
      </c>
      <c r="AR293" s="1">
        <v>1304490</v>
      </c>
      <c r="AS293" s="1">
        <v>0</v>
      </c>
      <c r="AT293" s="1">
        <f t="shared" si="26"/>
        <v>54754089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16147602</v>
      </c>
      <c r="G294" s="1">
        <v>2604433</v>
      </c>
      <c r="H294" s="1">
        <v>0</v>
      </c>
      <c r="I294" s="1">
        <v>16694678</v>
      </c>
      <c r="J294" s="1">
        <v>0</v>
      </c>
      <c r="K294" s="1">
        <v>4125000</v>
      </c>
      <c r="L294" s="1">
        <v>0</v>
      </c>
      <c r="M294" s="1">
        <v>400000</v>
      </c>
      <c r="N294" s="1">
        <v>2805033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9946376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2003595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5129203</v>
      </c>
      <c r="AM294" s="1">
        <v>0</v>
      </c>
      <c r="AN294" s="1">
        <v>60955920</v>
      </c>
      <c r="AO294" s="1">
        <v>14063206</v>
      </c>
      <c r="AP294" s="1">
        <v>46892714</v>
      </c>
      <c r="AQ294" s="1">
        <v>12191184</v>
      </c>
      <c r="AR294" s="1">
        <v>1828678</v>
      </c>
      <c r="AS294" s="1">
        <v>0</v>
      </c>
      <c r="AT294" s="1">
        <f t="shared" si="26"/>
        <v>74975782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12970823</v>
      </c>
      <c r="G295" s="1">
        <v>6913872</v>
      </c>
      <c r="H295" s="1">
        <v>0</v>
      </c>
      <c r="I295" s="1">
        <v>10812196</v>
      </c>
      <c r="J295" s="1">
        <v>0</v>
      </c>
      <c r="K295" s="1">
        <v>4620000</v>
      </c>
      <c r="L295" s="1">
        <v>0</v>
      </c>
      <c r="M295" s="1">
        <v>400000</v>
      </c>
      <c r="N295" s="1">
        <v>2550412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7393175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1821723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3643447</v>
      </c>
      <c r="AM295" s="1">
        <v>0</v>
      </c>
      <c r="AN295" s="1">
        <v>54606917</v>
      </c>
      <c r="AO295" s="1">
        <v>10322390</v>
      </c>
      <c r="AP295" s="1">
        <v>44284527</v>
      </c>
      <c r="AQ295" s="1">
        <v>10445130</v>
      </c>
      <c r="AR295" s="1">
        <v>1566769</v>
      </c>
      <c r="AS295" s="1">
        <v>0</v>
      </c>
      <c r="AT295" s="1">
        <f t="shared" si="26"/>
        <v>66618816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12414770</v>
      </c>
      <c r="G296" s="1">
        <v>5100386</v>
      </c>
      <c r="H296" s="1">
        <v>0</v>
      </c>
      <c r="I296" s="1">
        <v>11121576</v>
      </c>
      <c r="J296" s="1">
        <v>0</v>
      </c>
      <c r="K296" s="1">
        <v>3465000</v>
      </c>
      <c r="L296" s="1">
        <v>0</v>
      </c>
      <c r="M296" s="1">
        <v>400000</v>
      </c>
      <c r="N296" s="1">
        <v>2382091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8521827</v>
      </c>
      <c r="W296" s="1">
        <v>1100000</v>
      </c>
      <c r="X296" s="1">
        <v>1802144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1701492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9033090</v>
      </c>
      <c r="AM296" s="1">
        <v>0</v>
      </c>
      <c r="AN296" s="1">
        <v>58312376</v>
      </c>
      <c r="AO296" s="1">
        <v>8186180</v>
      </c>
      <c r="AP296" s="1">
        <v>50126196</v>
      </c>
      <c r="AQ296" s="1">
        <v>11408475</v>
      </c>
      <c r="AR296" s="1">
        <v>1711271</v>
      </c>
      <c r="AS296" s="1">
        <v>0</v>
      </c>
      <c r="AT296" s="1">
        <f t="shared" si="26"/>
        <v>71432122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16920073</v>
      </c>
      <c r="G297" s="1">
        <v>9424286</v>
      </c>
      <c r="H297" s="1">
        <v>0</v>
      </c>
      <c r="I297" s="1">
        <v>13431050</v>
      </c>
      <c r="J297" s="1">
        <v>0</v>
      </c>
      <c r="K297" s="1">
        <v>5500000</v>
      </c>
      <c r="L297" s="1">
        <v>0</v>
      </c>
      <c r="M297" s="1">
        <v>400000</v>
      </c>
      <c r="N297" s="1">
        <v>3075397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13405580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2196713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4393425</v>
      </c>
      <c r="AM297" s="1">
        <v>0</v>
      </c>
      <c r="AN297" s="1">
        <v>69846524</v>
      </c>
      <c r="AO297" s="1">
        <v>14090882</v>
      </c>
      <c r="AP297" s="1">
        <v>55755642</v>
      </c>
      <c r="AQ297" s="1">
        <v>13969305</v>
      </c>
      <c r="AR297" s="1">
        <v>2095396</v>
      </c>
      <c r="AS297" s="1">
        <v>0</v>
      </c>
      <c r="AT297" s="1">
        <f t="shared" si="26"/>
        <v>85911225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12148188</v>
      </c>
      <c r="G298" s="1">
        <v>9735750</v>
      </c>
      <c r="H298" s="1">
        <v>0</v>
      </c>
      <c r="I298" s="1">
        <v>8858179</v>
      </c>
      <c r="J298" s="1">
        <v>0</v>
      </c>
      <c r="K298" s="1">
        <v>4620000</v>
      </c>
      <c r="L298" s="1">
        <v>0</v>
      </c>
      <c r="M298" s="1">
        <v>400000</v>
      </c>
      <c r="N298" s="1">
        <v>2247297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2726670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1605213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2407820</v>
      </c>
      <c r="AM298" s="1">
        <v>0</v>
      </c>
      <c r="AN298" s="1">
        <v>49182924</v>
      </c>
      <c r="AO298" s="1">
        <v>12922449</v>
      </c>
      <c r="AP298" s="1">
        <v>36260475</v>
      </c>
      <c r="AQ298" s="1">
        <v>9169823</v>
      </c>
      <c r="AR298" s="1">
        <v>1375474</v>
      </c>
      <c r="AS298" s="1">
        <v>0</v>
      </c>
      <c r="AT298" s="1">
        <f t="shared" si="26"/>
        <v>59728221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5124790</v>
      </c>
      <c r="G299" s="1">
        <v>4294037</v>
      </c>
      <c r="H299" s="1">
        <v>0</v>
      </c>
      <c r="I299" s="1">
        <v>4048583</v>
      </c>
      <c r="J299" s="1">
        <v>0</v>
      </c>
      <c r="K299" s="1">
        <v>0</v>
      </c>
      <c r="L299" s="1">
        <v>5477284</v>
      </c>
      <c r="M299" s="1">
        <v>400000</v>
      </c>
      <c r="N299" s="1">
        <v>2562396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6191808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2581958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2113987</v>
      </c>
      <c r="AK299" s="1">
        <v>0</v>
      </c>
      <c r="AL299" s="1">
        <v>0</v>
      </c>
      <c r="AM299" s="1">
        <v>0</v>
      </c>
      <c r="AN299" s="1">
        <v>37228650</v>
      </c>
      <c r="AO299" s="1">
        <v>3657714</v>
      </c>
      <c r="AP299" s="1">
        <v>33570936</v>
      </c>
      <c r="AQ299" s="1">
        <v>6778969</v>
      </c>
      <c r="AR299" s="1">
        <v>1016845</v>
      </c>
      <c r="AS299" s="1">
        <v>0</v>
      </c>
      <c r="AT299" s="1">
        <f t="shared" si="26"/>
        <v>45024464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6227367</v>
      </c>
      <c r="G300" s="1">
        <v>4862410</v>
      </c>
      <c r="H300" s="1">
        <v>0</v>
      </c>
      <c r="I300" s="1">
        <v>4234609</v>
      </c>
      <c r="J300" s="1">
        <v>0</v>
      </c>
      <c r="K300" s="1">
        <v>0</v>
      </c>
      <c r="L300" s="1">
        <v>3741390</v>
      </c>
      <c r="M300" s="1">
        <v>400000</v>
      </c>
      <c r="N300" s="1">
        <v>3277562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6280206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2622139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3219250</v>
      </c>
      <c r="AK300" s="1">
        <v>0</v>
      </c>
      <c r="AL300" s="1">
        <v>0</v>
      </c>
      <c r="AM300" s="1">
        <v>0</v>
      </c>
      <c r="AN300" s="1">
        <v>38187471</v>
      </c>
      <c r="AO300" s="1">
        <v>7570241</v>
      </c>
      <c r="AP300" s="1">
        <v>30617230</v>
      </c>
      <c r="AQ300" s="1">
        <v>7192987</v>
      </c>
      <c r="AR300" s="1">
        <v>1078948</v>
      </c>
      <c r="AS300" s="1">
        <v>780000</v>
      </c>
      <c r="AT300" s="1">
        <f t="shared" si="26"/>
        <v>47239406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7681353</v>
      </c>
      <c r="G301" s="1">
        <v>4587793</v>
      </c>
      <c r="H301" s="1">
        <v>0</v>
      </c>
      <c r="I301" s="1">
        <v>5376947</v>
      </c>
      <c r="J301" s="1">
        <v>0</v>
      </c>
      <c r="K301" s="1">
        <v>0</v>
      </c>
      <c r="L301" s="1">
        <v>3741390</v>
      </c>
      <c r="M301" s="1">
        <v>400000</v>
      </c>
      <c r="N301" s="1">
        <v>4069591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7398363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3130392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42426908</v>
      </c>
      <c r="AO301" s="1">
        <v>9318828</v>
      </c>
      <c r="AP301" s="1">
        <v>33108080</v>
      </c>
      <c r="AQ301" s="1">
        <v>8263128</v>
      </c>
      <c r="AR301" s="1">
        <v>1239469</v>
      </c>
      <c r="AS301" s="1">
        <v>900000</v>
      </c>
      <c r="AT301" s="1">
        <f t="shared" si="26"/>
        <v>52829505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6041312</v>
      </c>
      <c r="G302" s="1">
        <v>2906773</v>
      </c>
      <c r="H302" s="1">
        <v>0</v>
      </c>
      <c r="I302" s="1">
        <v>4410157</v>
      </c>
      <c r="J302" s="1">
        <v>0</v>
      </c>
      <c r="K302" s="1">
        <v>0</v>
      </c>
      <c r="L302" s="1">
        <v>3741390</v>
      </c>
      <c r="M302" s="1">
        <v>400000</v>
      </c>
      <c r="N302" s="1">
        <v>3179638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8373205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2605875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2325418</v>
      </c>
      <c r="AK302" s="1">
        <v>0</v>
      </c>
      <c r="AL302" s="1">
        <v>0</v>
      </c>
      <c r="AM302" s="1">
        <v>0</v>
      </c>
      <c r="AN302" s="1">
        <v>35083768</v>
      </c>
      <c r="AO302" s="1">
        <v>7345688</v>
      </c>
      <c r="AP302" s="1">
        <v>27738080</v>
      </c>
      <c r="AQ302" s="1">
        <v>7016754</v>
      </c>
      <c r="AR302" s="1">
        <v>1052513</v>
      </c>
      <c r="AS302" s="1">
        <v>530000</v>
      </c>
      <c r="AT302" s="1">
        <f t="shared" si="26"/>
        <v>43683035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8467514</v>
      </c>
      <c r="G303" s="1">
        <v>2149761</v>
      </c>
      <c r="H303" s="1">
        <v>0</v>
      </c>
      <c r="I303" s="1">
        <v>6265960</v>
      </c>
      <c r="J303" s="1">
        <v>0</v>
      </c>
      <c r="K303" s="1">
        <v>0</v>
      </c>
      <c r="L303" s="1">
        <v>3741390</v>
      </c>
      <c r="M303" s="1">
        <v>400000</v>
      </c>
      <c r="N303" s="1">
        <v>4516008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10859335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3448631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4586157</v>
      </c>
      <c r="AK303" s="1">
        <v>0</v>
      </c>
      <c r="AL303" s="1">
        <v>0</v>
      </c>
      <c r="AM303" s="1">
        <v>0</v>
      </c>
      <c r="AN303" s="1">
        <v>46646025</v>
      </c>
      <c r="AO303" s="1">
        <v>8982802</v>
      </c>
      <c r="AP303" s="1">
        <v>37663223</v>
      </c>
      <c r="AQ303" s="1">
        <v>9106951</v>
      </c>
      <c r="AR303" s="1">
        <v>1366043</v>
      </c>
      <c r="AS303" s="1">
        <v>300000</v>
      </c>
      <c r="AT303" s="1">
        <f t="shared" si="26"/>
        <v>57419019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6474840</v>
      </c>
      <c r="G304" s="1">
        <v>0</v>
      </c>
      <c r="H304" s="1">
        <v>0</v>
      </c>
      <c r="I304" s="1">
        <v>4597137</v>
      </c>
      <c r="J304" s="1">
        <v>0</v>
      </c>
      <c r="K304" s="1">
        <v>0</v>
      </c>
      <c r="L304" s="1">
        <v>3741390</v>
      </c>
      <c r="M304" s="1">
        <v>400000</v>
      </c>
      <c r="N304" s="1">
        <v>3453248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6390858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26157473</v>
      </c>
      <c r="AO304" s="1">
        <v>4645121</v>
      </c>
      <c r="AP304" s="1">
        <v>21512352</v>
      </c>
      <c r="AQ304" s="1">
        <v>5231495</v>
      </c>
      <c r="AR304" s="1">
        <v>784724</v>
      </c>
      <c r="AS304" s="1">
        <v>530000</v>
      </c>
      <c r="AT304" s="1">
        <f t="shared" si="26"/>
        <v>32703692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6577803</v>
      </c>
      <c r="G305" s="1">
        <v>2923467</v>
      </c>
      <c r="H305" s="1">
        <v>0</v>
      </c>
      <c r="I305" s="1">
        <v>4867575</v>
      </c>
      <c r="J305" s="1">
        <v>0</v>
      </c>
      <c r="K305" s="1">
        <v>0</v>
      </c>
      <c r="L305" s="1">
        <v>3741390</v>
      </c>
      <c r="M305" s="1">
        <v>400000</v>
      </c>
      <c r="N305" s="1">
        <v>3484929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8948101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33154534</v>
      </c>
      <c r="AO305" s="1">
        <v>6222070</v>
      </c>
      <c r="AP305" s="1">
        <v>26932464</v>
      </c>
      <c r="AQ305" s="1">
        <v>6408653</v>
      </c>
      <c r="AR305" s="1">
        <v>961298</v>
      </c>
      <c r="AS305" s="1">
        <v>795000</v>
      </c>
      <c r="AT305" s="1">
        <f t="shared" si="26"/>
        <v>41319485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15332423</v>
      </c>
      <c r="G306" s="1">
        <v>6785289</v>
      </c>
      <c r="H306" s="1">
        <v>0</v>
      </c>
      <c r="I306" s="1">
        <v>13389451</v>
      </c>
      <c r="J306" s="1">
        <v>0</v>
      </c>
      <c r="K306" s="1">
        <v>4620000</v>
      </c>
      <c r="L306" s="1">
        <v>0</v>
      </c>
      <c r="M306" s="1">
        <v>400000</v>
      </c>
      <c r="N306" s="1">
        <v>2925917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19664739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2089941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10702355</v>
      </c>
      <c r="AM306" s="1">
        <v>0</v>
      </c>
      <c r="AN306" s="1">
        <v>82569596</v>
      </c>
      <c r="AO306" s="1">
        <v>16001659</v>
      </c>
      <c r="AP306" s="1">
        <v>66567937</v>
      </c>
      <c r="AQ306" s="1">
        <v>15847158</v>
      </c>
      <c r="AR306" s="1">
        <v>2377074</v>
      </c>
      <c r="AS306" s="1">
        <v>0</v>
      </c>
      <c r="AT306" s="1">
        <f t="shared" si="26"/>
        <v>100793828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9894820</v>
      </c>
      <c r="G307" s="1">
        <v>4079570</v>
      </c>
      <c r="H307" s="1">
        <v>0</v>
      </c>
      <c r="I307" s="1">
        <v>6635320</v>
      </c>
      <c r="J307" s="1">
        <v>0</v>
      </c>
      <c r="K307" s="1">
        <v>4620000</v>
      </c>
      <c r="L307" s="1">
        <v>0</v>
      </c>
      <c r="M307" s="1">
        <v>400000</v>
      </c>
      <c r="N307" s="1">
        <v>1460664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11084230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1043331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6014974</v>
      </c>
      <c r="AM307" s="1">
        <v>0</v>
      </c>
      <c r="AN307" s="1">
        <v>50150523</v>
      </c>
      <c r="AO307" s="1">
        <v>10316362</v>
      </c>
      <c r="AP307" s="1">
        <v>39834161</v>
      </c>
      <c r="AQ307" s="1">
        <v>9553851</v>
      </c>
      <c r="AR307" s="1">
        <v>1433078</v>
      </c>
      <c r="AS307" s="1">
        <v>0</v>
      </c>
      <c r="AT307" s="1">
        <f t="shared" si="26"/>
        <v>61137452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7280049</v>
      </c>
      <c r="G308" s="1">
        <v>1488666</v>
      </c>
      <c r="H308" s="1">
        <v>0</v>
      </c>
      <c r="I308" s="1">
        <v>5678438</v>
      </c>
      <c r="J308" s="1">
        <v>0</v>
      </c>
      <c r="K308" s="1">
        <v>0</v>
      </c>
      <c r="L308" s="1">
        <v>3576160</v>
      </c>
      <c r="M308" s="1">
        <v>400000</v>
      </c>
      <c r="N308" s="1">
        <v>3882694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9720548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34237824</v>
      </c>
      <c r="AO308" s="1">
        <v>7943054</v>
      </c>
      <c r="AP308" s="1">
        <v>26294770</v>
      </c>
      <c r="AQ308" s="1">
        <v>6625311</v>
      </c>
      <c r="AR308" s="1">
        <v>993797</v>
      </c>
      <c r="AS308" s="1">
        <v>900000</v>
      </c>
      <c r="AT308" s="1">
        <f t="shared" si="26"/>
        <v>42756932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6365792</v>
      </c>
      <c r="G309" s="1">
        <v>866418</v>
      </c>
      <c r="H309" s="1">
        <v>0</v>
      </c>
      <c r="I309" s="1">
        <v>4710686</v>
      </c>
      <c r="J309" s="1">
        <v>0</v>
      </c>
      <c r="K309" s="1">
        <v>0</v>
      </c>
      <c r="L309" s="1">
        <v>3741390</v>
      </c>
      <c r="M309" s="1">
        <v>400000</v>
      </c>
      <c r="N309" s="1">
        <v>3372605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6366303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26923194</v>
      </c>
      <c r="AO309" s="1">
        <v>4124624</v>
      </c>
      <c r="AP309" s="1">
        <v>22798570</v>
      </c>
      <c r="AQ309" s="1">
        <v>5384639</v>
      </c>
      <c r="AR309" s="1">
        <v>807696</v>
      </c>
      <c r="AS309" s="1">
        <v>600000</v>
      </c>
      <c r="AT309" s="1">
        <f t="shared" si="26"/>
        <v>33715529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6479088</v>
      </c>
      <c r="G310" s="1">
        <v>2883016</v>
      </c>
      <c r="H310" s="1">
        <v>0</v>
      </c>
      <c r="I310" s="1">
        <v>6090343</v>
      </c>
      <c r="J310" s="1">
        <v>0</v>
      </c>
      <c r="K310" s="1">
        <v>0</v>
      </c>
      <c r="L310" s="1">
        <v>4238112</v>
      </c>
      <c r="M310" s="1">
        <v>400000</v>
      </c>
      <c r="N310" s="1">
        <v>3410047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7020047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3032638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36875829</v>
      </c>
      <c r="AO310" s="1">
        <v>8082006</v>
      </c>
      <c r="AP310" s="1">
        <v>28793823</v>
      </c>
      <c r="AQ310" s="1">
        <v>6930658</v>
      </c>
      <c r="AR310" s="1">
        <v>1039599</v>
      </c>
      <c r="AS310" s="1">
        <v>1060000</v>
      </c>
      <c r="AT310" s="1">
        <f t="shared" si="26"/>
        <v>45906086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9637455</v>
      </c>
      <c r="G311" s="1">
        <v>6485822</v>
      </c>
      <c r="H311" s="1">
        <v>0</v>
      </c>
      <c r="I311" s="1">
        <v>7999088</v>
      </c>
      <c r="J311" s="1">
        <v>0</v>
      </c>
      <c r="K311" s="1">
        <v>0</v>
      </c>
      <c r="L311" s="1">
        <v>3576160</v>
      </c>
      <c r="M311" s="1">
        <v>400000</v>
      </c>
      <c r="N311" s="1">
        <v>5139976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8998614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3952902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49512555</v>
      </c>
      <c r="AO311" s="1">
        <v>12443534</v>
      </c>
      <c r="AP311" s="1">
        <v>37069021</v>
      </c>
      <c r="AQ311" s="1">
        <v>9458003</v>
      </c>
      <c r="AR311" s="1">
        <v>1418701</v>
      </c>
      <c r="AS311" s="1">
        <v>1060000</v>
      </c>
      <c r="AT311" s="1">
        <f t="shared" si="26"/>
        <v>61449259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6916865</v>
      </c>
      <c r="G312" s="1">
        <v>4506202</v>
      </c>
      <c r="H312" s="1">
        <v>0</v>
      </c>
      <c r="I312" s="1">
        <v>5049311</v>
      </c>
      <c r="J312" s="1">
        <v>0</v>
      </c>
      <c r="K312" s="1">
        <v>0</v>
      </c>
      <c r="L312" s="1">
        <v>4134899</v>
      </c>
      <c r="M312" s="1">
        <v>400000</v>
      </c>
      <c r="N312" s="1">
        <v>3640455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6866518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2961229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37798017</v>
      </c>
      <c r="AO312" s="1">
        <v>8070546</v>
      </c>
      <c r="AP312" s="1">
        <v>29727471</v>
      </c>
      <c r="AQ312" s="1">
        <v>7115096</v>
      </c>
      <c r="AR312" s="1">
        <v>1067264</v>
      </c>
      <c r="AS312" s="1">
        <v>1060000</v>
      </c>
      <c r="AT312" s="1">
        <f t="shared" si="26"/>
        <v>47040377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10551915</v>
      </c>
      <c r="G313" s="1">
        <v>5412156</v>
      </c>
      <c r="H313" s="1">
        <v>0</v>
      </c>
      <c r="I313" s="1">
        <v>8863609</v>
      </c>
      <c r="J313" s="1">
        <v>0</v>
      </c>
      <c r="K313" s="1">
        <v>0</v>
      </c>
      <c r="L313" s="1">
        <v>3576160</v>
      </c>
      <c r="M313" s="1">
        <v>400000</v>
      </c>
      <c r="N313" s="1">
        <v>5627688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9729622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4292906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52887863</v>
      </c>
      <c r="AO313" s="1">
        <v>10354828</v>
      </c>
      <c r="AP313" s="1">
        <v>42533035</v>
      </c>
      <c r="AQ313" s="1">
        <v>9910811</v>
      </c>
      <c r="AR313" s="1">
        <v>1486622</v>
      </c>
      <c r="AS313" s="1">
        <v>1325000</v>
      </c>
      <c r="AT313" s="1">
        <f t="shared" si="26"/>
        <v>65610296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7371273</v>
      </c>
      <c r="G314" s="1">
        <v>5435836</v>
      </c>
      <c r="H314" s="1">
        <v>0</v>
      </c>
      <c r="I314" s="1">
        <v>5381030</v>
      </c>
      <c r="J314" s="1">
        <v>0</v>
      </c>
      <c r="K314" s="1">
        <v>0</v>
      </c>
      <c r="L314" s="1">
        <v>3741390</v>
      </c>
      <c r="M314" s="1">
        <v>400000</v>
      </c>
      <c r="N314" s="1">
        <v>3931346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7086949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3063756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39734118</v>
      </c>
      <c r="AO314" s="1">
        <v>6761790</v>
      </c>
      <c r="AP314" s="1">
        <v>32972328</v>
      </c>
      <c r="AQ314" s="1">
        <v>7502316</v>
      </c>
      <c r="AR314" s="1">
        <v>1125347</v>
      </c>
      <c r="AS314" s="1">
        <v>1060000</v>
      </c>
      <c r="AT314" s="1">
        <f t="shared" si="26"/>
        <v>49421781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8143429</v>
      </c>
      <c r="G315" s="1">
        <v>1077758</v>
      </c>
      <c r="H315" s="1">
        <v>0</v>
      </c>
      <c r="I315" s="1">
        <v>6026138</v>
      </c>
      <c r="J315" s="1">
        <v>0</v>
      </c>
      <c r="K315" s="1">
        <v>0</v>
      </c>
      <c r="L315" s="1">
        <v>3741390</v>
      </c>
      <c r="M315" s="1">
        <v>400000</v>
      </c>
      <c r="N315" s="1">
        <v>4314400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8321375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35347028</v>
      </c>
      <c r="AO315" s="1">
        <v>5325167</v>
      </c>
      <c r="AP315" s="1">
        <v>30021861</v>
      </c>
      <c r="AQ315" s="1">
        <v>6624898</v>
      </c>
      <c r="AR315" s="1">
        <v>993735</v>
      </c>
      <c r="AS315" s="1">
        <v>1060000</v>
      </c>
      <c r="AT315" s="1">
        <f t="shared" si="26"/>
        <v>44025661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6035840</v>
      </c>
      <c r="G316" s="1">
        <v>13442428</v>
      </c>
      <c r="H316" s="1">
        <v>0</v>
      </c>
      <c r="I316" s="1">
        <v>4466521</v>
      </c>
      <c r="J316" s="1">
        <v>0</v>
      </c>
      <c r="K316" s="1">
        <v>0</v>
      </c>
      <c r="L316" s="1">
        <v>3741390</v>
      </c>
      <c r="M316" s="1">
        <v>400000</v>
      </c>
      <c r="N316" s="1">
        <v>3176758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3983807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38569282</v>
      </c>
      <c r="AO316" s="1">
        <v>8069859</v>
      </c>
      <c r="AP316" s="1">
        <v>30499423</v>
      </c>
      <c r="AQ316" s="1">
        <v>7269349</v>
      </c>
      <c r="AR316" s="1">
        <v>1090402</v>
      </c>
      <c r="AS316" s="1">
        <v>1060000</v>
      </c>
      <c r="AT316" s="1">
        <f t="shared" si="26"/>
        <v>47989033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9277976</v>
      </c>
      <c r="G317" s="1">
        <v>0</v>
      </c>
      <c r="H317" s="1">
        <v>0</v>
      </c>
      <c r="I317" s="1">
        <v>6865702</v>
      </c>
      <c r="J317" s="1">
        <v>0</v>
      </c>
      <c r="K317" s="1">
        <v>0</v>
      </c>
      <c r="L317" s="1">
        <v>3741390</v>
      </c>
      <c r="M317" s="1">
        <v>400000</v>
      </c>
      <c r="N317" s="1">
        <v>4757936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6217438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37134302</v>
      </c>
      <c r="AO317" s="1">
        <v>8512988</v>
      </c>
      <c r="AP317" s="1">
        <v>28621314</v>
      </c>
      <c r="AQ317" s="1">
        <v>6760099</v>
      </c>
      <c r="AR317" s="1">
        <v>1014015</v>
      </c>
      <c r="AS317" s="1">
        <v>1325000</v>
      </c>
      <c r="AT317" s="1">
        <f t="shared" si="26"/>
        <v>46233416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7709613</v>
      </c>
      <c r="G318" s="1">
        <v>7315771</v>
      </c>
      <c r="H318" s="1">
        <v>0</v>
      </c>
      <c r="I318" s="1">
        <v>5859306</v>
      </c>
      <c r="J318" s="1">
        <v>0</v>
      </c>
      <c r="K318" s="1">
        <v>0</v>
      </c>
      <c r="L318" s="1">
        <v>3741390</v>
      </c>
      <c r="M318" s="1">
        <v>400000</v>
      </c>
      <c r="N318" s="1">
        <v>3928466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7813797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1440053</v>
      </c>
      <c r="AD318" s="1">
        <v>3401824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49064017</v>
      </c>
      <c r="AO318" s="1">
        <v>5721623</v>
      </c>
      <c r="AP318" s="1">
        <v>43342394</v>
      </c>
      <c r="AQ318" s="1">
        <v>9368296</v>
      </c>
      <c r="AR318" s="1">
        <v>1405244</v>
      </c>
      <c r="AS318" s="1">
        <v>0</v>
      </c>
      <c r="AT318" s="1">
        <f t="shared" si="26"/>
        <v>59837557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7850102</v>
      </c>
      <c r="G319" s="1">
        <v>0</v>
      </c>
      <c r="H319" s="1">
        <v>0</v>
      </c>
      <c r="I319" s="1">
        <v>6123080</v>
      </c>
      <c r="J319" s="1">
        <v>0</v>
      </c>
      <c r="K319" s="1">
        <v>0</v>
      </c>
      <c r="L319" s="1">
        <v>3576160</v>
      </c>
      <c r="M319" s="1">
        <v>400000</v>
      </c>
      <c r="N319" s="1">
        <v>4186722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8150122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31386186</v>
      </c>
      <c r="AO319" s="1">
        <v>4916879</v>
      </c>
      <c r="AP319" s="1">
        <v>26469307</v>
      </c>
      <c r="AQ319" s="1">
        <v>6277237</v>
      </c>
      <c r="AR319" s="1">
        <v>941586</v>
      </c>
      <c r="AS319" s="1">
        <v>530000</v>
      </c>
      <c r="AT319" s="1">
        <f t="shared" si="26"/>
        <v>39135009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6366836</v>
      </c>
      <c r="G320" s="1">
        <v>4495959</v>
      </c>
      <c r="H320" s="1">
        <v>0</v>
      </c>
      <c r="I320" s="1">
        <v>4647790</v>
      </c>
      <c r="J320" s="1">
        <v>0</v>
      </c>
      <c r="K320" s="1">
        <v>0</v>
      </c>
      <c r="L320" s="1">
        <v>3741390</v>
      </c>
      <c r="M320" s="1">
        <v>400000</v>
      </c>
      <c r="N320" s="1">
        <v>3395646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6353786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2722749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2213395</v>
      </c>
      <c r="AK320" s="1">
        <v>0</v>
      </c>
      <c r="AL320" s="1">
        <v>0</v>
      </c>
      <c r="AM320" s="1">
        <v>0</v>
      </c>
      <c r="AN320" s="1">
        <v>36548820</v>
      </c>
      <c r="AO320" s="1">
        <v>7956816</v>
      </c>
      <c r="AP320" s="1">
        <v>28592004</v>
      </c>
      <c r="AQ320" s="1">
        <v>7087510</v>
      </c>
      <c r="AR320" s="1">
        <v>1063127</v>
      </c>
      <c r="AS320" s="1">
        <v>600000</v>
      </c>
      <c r="AT320" s="1">
        <f t="shared" si="26"/>
        <v>45299457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16407568</v>
      </c>
      <c r="G321" s="1">
        <v>8944779</v>
      </c>
      <c r="H321" s="1">
        <v>0</v>
      </c>
      <c r="I321" s="1">
        <v>12660746</v>
      </c>
      <c r="J321" s="1">
        <v>0</v>
      </c>
      <c r="K321" s="1">
        <v>5500000</v>
      </c>
      <c r="L321" s="1">
        <v>0</v>
      </c>
      <c r="M321" s="1">
        <v>400000</v>
      </c>
      <c r="N321" s="1">
        <v>2896021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22652343</v>
      </c>
      <c r="W321" s="1">
        <v>1100000</v>
      </c>
      <c r="X321" s="1">
        <v>0</v>
      </c>
      <c r="Y321" s="1">
        <v>16301</v>
      </c>
      <c r="Z321" s="1">
        <v>0</v>
      </c>
      <c r="AA321" s="1">
        <v>0</v>
      </c>
      <c r="AB321" s="1">
        <v>0</v>
      </c>
      <c r="AC321" s="1">
        <v>2506815</v>
      </c>
      <c r="AD321" s="1">
        <v>0</v>
      </c>
      <c r="AE321" s="1">
        <v>2068587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3723455</v>
      </c>
      <c r="AM321" s="1">
        <v>0</v>
      </c>
      <c r="AN321" s="1">
        <v>81257884</v>
      </c>
      <c r="AO321" s="1">
        <v>13408893</v>
      </c>
      <c r="AP321" s="1">
        <v>67848991</v>
      </c>
      <c r="AQ321" s="1">
        <v>14540463</v>
      </c>
      <c r="AR321" s="1">
        <v>2181070</v>
      </c>
      <c r="AS321" s="1">
        <v>0</v>
      </c>
      <c r="AT321" s="1">
        <f t="shared" si="26"/>
        <v>97979417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15807755</v>
      </c>
      <c r="G322" s="1">
        <v>8313507</v>
      </c>
      <c r="H322" s="1">
        <v>0</v>
      </c>
      <c r="I322" s="1">
        <v>13252850</v>
      </c>
      <c r="J322" s="1">
        <v>0</v>
      </c>
      <c r="K322" s="1">
        <v>5500000</v>
      </c>
      <c r="L322" s="1">
        <v>0</v>
      </c>
      <c r="M322" s="1">
        <v>400000</v>
      </c>
      <c r="N322" s="1">
        <v>2643672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8094963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1888337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3625606</v>
      </c>
      <c r="AM322" s="1">
        <v>0</v>
      </c>
      <c r="AN322" s="1">
        <v>63007959</v>
      </c>
      <c r="AO322" s="1">
        <v>14273131</v>
      </c>
      <c r="AP322" s="1">
        <v>48734828</v>
      </c>
      <c r="AQ322" s="1">
        <v>12125338</v>
      </c>
      <c r="AR322" s="1">
        <v>1818801</v>
      </c>
      <c r="AS322" s="1">
        <v>0</v>
      </c>
      <c r="AT322" s="1">
        <f t="shared" si="26"/>
        <v>76952098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16298953</v>
      </c>
      <c r="G323" s="1">
        <v>1555966</v>
      </c>
      <c r="H323" s="1">
        <v>0</v>
      </c>
      <c r="I323" s="1">
        <v>13132753</v>
      </c>
      <c r="J323" s="1">
        <v>0</v>
      </c>
      <c r="K323" s="1">
        <v>4125000</v>
      </c>
      <c r="L323" s="1">
        <v>0</v>
      </c>
      <c r="M323" s="1">
        <v>400000</v>
      </c>
      <c r="N323" s="1">
        <v>2807336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6647849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2005240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3208383</v>
      </c>
      <c r="AM323" s="1">
        <v>0</v>
      </c>
      <c r="AN323" s="1">
        <v>51281480</v>
      </c>
      <c r="AO323" s="1">
        <v>9709289</v>
      </c>
      <c r="AP323" s="1">
        <v>41572191</v>
      </c>
      <c r="AQ323" s="1">
        <v>10256296</v>
      </c>
      <c r="AR323" s="1">
        <v>1538444</v>
      </c>
      <c r="AS323" s="1">
        <v>0</v>
      </c>
      <c r="AT323" s="1">
        <f t="shared" ref="AT323:AT386" si="34">AS323+AR323+AQ323+AN323</f>
        <v>63076220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15509786</v>
      </c>
      <c r="G324" s="1">
        <v>0</v>
      </c>
      <c r="H324" s="1">
        <v>0</v>
      </c>
      <c r="I324" s="1">
        <v>12021569</v>
      </c>
      <c r="J324" s="1">
        <v>0</v>
      </c>
      <c r="K324" s="1">
        <v>4125000</v>
      </c>
      <c r="L324" s="1">
        <v>0</v>
      </c>
      <c r="M324" s="1">
        <v>400000</v>
      </c>
      <c r="N324" s="1">
        <v>2510347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6159920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1793105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2868967</v>
      </c>
      <c r="AM324" s="1">
        <v>0</v>
      </c>
      <c r="AN324" s="1">
        <v>46488694</v>
      </c>
      <c r="AO324" s="1">
        <v>5740101</v>
      </c>
      <c r="AP324" s="1">
        <v>40748593</v>
      </c>
      <c r="AQ324" s="1">
        <v>9297739</v>
      </c>
      <c r="AR324" s="1">
        <v>1394661</v>
      </c>
      <c r="AS324" s="1">
        <v>0</v>
      </c>
      <c r="AT324" s="1">
        <f t="shared" si="34"/>
        <v>57181094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7860748</v>
      </c>
      <c r="G325" s="1">
        <v>1789912</v>
      </c>
      <c r="H325" s="1">
        <v>0</v>
      </c>
      <c r="I325" s="1">
        <v>5738345</v>
      </c>
      <c r="J325" s="1">
        <v>0</v>
      </c>
      <c r="K325" s="1">
        <v>0</v>
      </c>
      <c r="L325" s="1">
        <v>3741390</v>
      </c>
      <c r="M325" s="1">
        <v>400000</v>
      </c>
      <c r="N325" s="1">
        <v>4164634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10201889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3225767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2863859</v>
      </c>
      <c r="AK325" s="1">
        <v>0</v>
      </c>
      <c r="AL325" s="1">
        <v>0</v>
      </c>
      <c r="AM325" s="1">
        <v>0</v>
      </c>
      <c r="AN325" s="1">
        <v>44420351</v>
      </c>
      <c r="AO325" s="1">
        <v>7250920</v>
      </c>
      <c r="AP325" s="1">
        <v>37169431</v>
      </c>
      <c r="AQ325" s="1">
        <v>8217309</v>
      </c>
      <c r="AR325" s="1">
        <v>1232596</v>
      </c>
      <c r="AS325" s="1">
        <v>1325000</v>
      </c>
      <c r="AT325" s="1">
        <f t="shared" si="34"/>
        <v>55195256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6150755</v>
      </c>
      <c r="G326" s="1">
        <v>1284574</v>
      </c>
      <c r="H326" s="1">
        <v>0</v>
      </c>
      <c r="I326" s="1">
        <v>4490051</v>
      </c>
      <c r="J326" s="1">
        <v>0</v>
      </c>
      <c r="K326" s="1">
        <v>0</v>
      </c>
      <c r="L326" s="1">
        <v>3741390</v>
      </c>
      <c r="M326" s="1">
        <v>400000</v>
      </c>
      <c r="N326" s="1">
        <v>3237240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8386628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2642916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2348935</v>
      </c>
      <c r="AK326" s="1">
        <v>0</v>
      </c>
      <c r="AL326" s="1">
        <v>0</v>
      </c>
      <c r="AM326" s="1">
        <v>0</v>
      </c>
      <c r="AN326" s="1">
        <v>33782489</v>
      </c>
      <c r="AO326" s="1">
        <v>5216458</v>
      </c>
      <c r="AP326" s="1">
        <v>28566031</v>
      </c>
      <c r="AQ326" s="1">
        <v>6756498</v>
      </c>
      <c r="AR326" s="1">
        <v>1013475</v>
      </c>
      <c r="AS326" s="1">
        <v>195000</v>
      </c>
      <c r="AT326" s="1">
        <f t="shared" si="34"/>
        <v>41747462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6254727</v>
      </c>
      <c r="G327" s="1">
        <v>3028245</v>
      </c>
      <c r="H327" s="1">
        <v>0</v>
      </c>
      <c r="I327" s="1">
        <v>4253214</v>
      </c>
      <c r="J327" s="1">
        <v>0</v>
      </c>
      <c r="K327" s="1">
        <v>0</v>
      </c>
      <c r="L327" s="1">
        <v>3741390</v>
      </c>
      <c r="M327" s="1">
        <v>400000</v>
      </c>
      <c r="N327" s="1">
        <v>3291962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6300127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2631194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34230987</v>
      </c>
      <c r="AO327" s="1">
        <v>7062298</v>
      </c>
      <c r="AP327" s="1">
        <v>27168689</v>
      </c>
      <c r="AQ327" s="1">
        <v>6846197</v>
      </c>
      <c r="AR327" s="1">
        <v>1026930</v>
      </c>
      <c r="AS327" s="1">
        <v>530000</v>
      </c>
      <c r="AT327" s="1">
        <f t="shared" si="34"/>
        <v>42634114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7469340</v>
      </c>
      <c r="G328" s="1">
        <v>1171591</v>
      </c>
      <c r="H328" s="1">
        <v>0</v>
      </c>
      <c r="I328" s="1">
        <v>5377925</v>
      </c>
      <c r="J328" s="1">
        <v>0</v>
      </c>
      <c r="K328" s="1">
        <v>0</v>
      </c>
      <c r="L328" s="1">
        <v>3741390</v>
      </c>
      <c r="M328" s="1">
        <v>400000</v>
      </c>
      <c r="N328" s="1">
        <v>3957267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7125935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3081888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1249697</v>
      </c>
      <c r="AK328" s="1">
        <v>0</v>
      </c>
      <c r="AL328" s="1">
        <v>0</v>
      </c>
      <c r="AM328" s="1">
        <v>0</v>
      </c>
      <c r="AN328" s="1">
        <v>38008840</v>
      </c>
      <c r="AO328" s="1">
        <v>6880009</v>
      </c>
      <c r="AP328" s="1">
        <v>31128831</v>
      </c>
      <c r="AQ328" s="1">
        <v>6935007</v>
      </c>
      <c r="AR328" s="1">
        <v>1040251</v>
      </c>
      <c r="AS328" s="1">
        <v>1325000</v>
      </c>
      <c r="AT328" s="1">
        <f t="shared" si="34"/>
        <v>47309098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10055172</v>
      </c>
      <c r="G329" s="1">
        <v>5203878</v>
      </c>
      <c r="H329" s="1">
        <v>0</v>
      </c>
      <c r="I329" s="1">
        <v>8949104</v>
      </c>
      <c r="J329" s="1">
        <v>0</v>
      </c>
      <c r="K329" s="1">
        <v>0</v>
      </c>
      <c r="L329" s="1">
        <v>3741390</v>
      </c>
      <c r="M329" s="1">
        <v>400000</v>
      </c>
      <c r="N329" s="1">
        <v>5362758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5412662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42447502</v>
      </c>
      <c r="AO329" s="1">
        <v>6995047</v>
      </c>
      <c r="AP329" s="1">
        <v>35452455</v>
      </c>
      <c r="AQ329" s="1">
        <v>8044993</v>
      </c>
      <c r="AR329" s="1">
        <v>1206749</v>
      </c>
      <c r="AS329" s="1">
        <v>1325000</v>
      </c>
      <c r="AT329" s="1">
        <f t="shared" si="34"/>
        <v>53024244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7697661</v>
      </c>
      <c r="G330" s="1">
        <v>6826424</v>
      </c>
      <c r="H330" s="1">
        <v>0</v>
      </c>
      <c r="I330" s="1">
        <v>5619293</v>
      </c>
      <c r="J330" s="1">
        <v>0</v>
      </c>
      <c r="K330" s="1">
        <v>0</v>
      </c>
      <c r="L330" s="1">
        <v>3741390</v>
      </c>
      <c r="M330" s="1">
        <v>400000</v>
      </c>
      <c r="N330" s="1">
        <v>4078231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7316421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3170486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5139896</v>
      </c>
      <c r="AK330" s="1">
        <v>0</v>
      </c>
      <c r="AL330" s="1">
        <v>0</v>
      </c>
      <c r="AM330" s="1">
        <v>0</v>
      </c>
      <c r="AN330" s="1">
        <v>49534878</v>
      </c>
      <c r="AO330" s="1">
        <v>10904748</v>
      </c>
      <c r="AP330" s="1">
        <v>38630130</v>
      </c>
      <c r="AQ330" s="1">
        <v>9017960</v>
      </c>
      <c r="AR330" s="1">
        <v>1352694</v>
      </c>
      <c r="AS330" s="1">
        <v>1590000</v>
      </c>
      <c r="AT330" s="1">
        <f t="shared" si="34"/>
        <v>61495532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10926012</v>
      </c>
      <c r="G331" s="1">
        <v>17173170</v>
      </c>
      <c r="H331" s="1">
        <v>0</v>
      </c>
      <c r="I331" s="1">
        <v>8740810</v>
      </c>
      <c r="J331" s="1">
        <v>0</v>
      </c>
      <c r="K331" s="1">
        <v>0</v>
      </c>
      <c r="L331" s="1">
        <v>3576160</v>
      </c>
      <c r="M331" s="1">
        <v>400000</v>
      </c>
      <c r="N331" s="1">
        <v>5827206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6200588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55055215</v>
      </c>
      <c r="AO331" s="1">
        <v>12147137</v>
      </c>
      <c r="AP331" s="1">
        <v>42908078</v>
      </c>
      <c r="AQ331" s="1">
        <v>10788789</v>
      </c>
      <c r="AR331" s="1">
        <v>1618318</v>
      </c>
      <c r="AS331" s="1">
        <v>600000</v>
      </c>
      <c r="AT331" s="1">
        <f t="shared" si="34"/>
        <v>68062322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10225495</v>
      </c>
      <c r="G332" s="1">
        <v>7108197</v>
      </c>
      <c r="H332" s="1">
        <v>0</v>
      </c>
      <c r="I332" s="1">
        <v>7566866</v>
      </c>
      <c r="J332" s="1">
        <v>0</v>
      </c>
      <c r="K332" s="1">
        <v>0</v>
      </c>
      <c r="L332" s="1">
        <v>3741390</v>
      </c>
      <c r="M332" s="1">
        <v>400000</v>
      </c>
      <c r="N332" s="1">
        <v>5417480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6626536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44408502</v>
      </c>
      <c r="AO332" s="1">
        <v>6847495</v>
      </c>
      <c r="AP332" s="1">
        <v>37561007</v>
      </c>
      <c r="AQ332" s="1">
        <v>8437193</v>
      </c>
      <c r="AR332" s="1">
        <v>1265579</v>
      </c>
      <c r="AS332" s="1">
        <v>1060000</v>
      </c>
      <c r="AT332" s="1">
        <f t="shared" si="34"/>
        <v>55171274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8841757</v>
      </c>
      <c r="G333" s="1">
        <v>26289110</v>
      </c>
      <c r="H333" s="1">
        <v>0</v>
      </c>
      <c r="I333" s="1">
        <v>8311251</v>
      </c>
      <c r="J333" s="1">
        <v>0</v>
      </c>
      <c r="K333" s="1">
        <v>0</v>
      </c>
      <c r="L333" s="1">
        <v>3576160</v>
      </c>
      <c r="M333" s="1">
        <v>400000</v>
      </c>
      <c r="N333" s="1">
        <v>4715604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5601415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59946566</v>
      </c>
      <c r="AO333" s="1">
        <v>12553476</v>
      </c>
      <c r="AP333" s="1">
        <v>47393090</v>
      </c>
      <c r="AQ333" s="1">
        <v>11767059</v>
      </c>
      <c r="AR333" s="1">
        <v>1765059</v>
      </c>
      <c r="AS333" s="1">
        <v>795000</v>
      </c>
      <c r="AT333" s="1">
        <f t="shared" si="34"/>
        <v>74273684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10485461</v>
      </c>
      <c r="G334" s="1">
        <v>9650459</v>
      </c>
      <c r="H334" s="1">
        <v>0</v>
      </c>
      <c r="I334" s="1">
        <v>7864096</v>
      </c>
      <c r="J334" s="1">
        <v>0</v>
      </c>
      <c r="K334" s="1">
        <v>0</v>
      </c>
      <c r="L334" s="1">
        <v>3741390</v>
      </c>
      <c r="M334" s="1">
        <v>400000</v>
      </c>
      <c r="N334" s="1">
        <v>5377159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7081522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1440053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50473947</v>
      </c>
      <c r="AO334" s="1">
        <v>12156368</v>
      </c>
      <c r="AP334" s="1">
        <v>38317579</v>
      </c>
      <c r="AQ334" s="1">
        <v>9428028</v>
      </c>
      <c r="AR334" s="1">
        <v>1414204</v>
      </c>
      <c r="AS334" s="1">
        <v>1325000</v>
      </c>
      <c r="AT334" s="1">
        <f t="shared" si="34"/>
        <v>62641179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6276617</v>
      </c>
      <c r="G335" s="1">
        <v>3025800</v>
      </c>
      <c r="H335" s="1">
        <v>0</v>
      </c>
      <c r="I335" s="1">
        <v>4205333</v>
      </c>
      <c r="J335" s="1">
        <v>0</v>
      </c>
      <c r="K335" s="1">
        <v>0</v>
      </c>
      <c r="L335" s="1">
        <v>3741390</v>
      </c>
      <c r="M335" s="1">
        <v>400000</v>
      </c>
      <c r="N335" s="1">
        <v>3303482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6295351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2629023</v>
      </c>
      <c r="AE335" s="1">
        <v>0</v>
      </c>
      <c r="AF335" s="1">
        <v>2222538</v>
      </c>
      <c r="AG335" s="1">
        <v>0</v>
      </c>
      <c r="AH335" s="1">
        <v>0</v>
      </c>
      <c r="AI335" s="1">
        <v>2500000</v>
      </c>
      <c r="AJ335" s="1">
        <v>2151680</v>
      </c>
      <c r="AK335" s="1">
        <v>0</v>
      </c>
      <c r="AL335" s="1">
        <v>0</v>
      </c>
      <c r="AM335" s="1">
        <v>0</v>
      </c>
      <c r="AN335" s="1">
        <v>37851214</v>
      </c>
      <c r="AO335" s="1">
        <v>4621871</v>
      </c>
      <c r="AP335" s="1">
        <v>33229343</v>
      </c>
      <c r="AQ335" s="1">
        <v>6625735</v>
      </c>
      <c r="AR335" s="1">
        <v>993860</v>
      </c>
      <c r="AS335" s="1">
        <v>530000</v>
      </c>
      <c r="AT335" s="1">
        <f t="shared" si="34"/>
        <v>46000809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19165065</v>
      </c>
      <c r="G336" s="1">
        <v>22192371</v>
      </c>
      <c r="H336" s="1">
        <v>0</v>
      </c>
      <c r="I336" s="1">
        <v>23051454</v>
      </c>
      <c r="J336" s="1">
        <v>0</v>
      </c>
      <c r="K336" s="1">
        <v>5500000</v>
      </c>
      <c r="L336" s="1">
        <v>0</v>
      </c>
      <c r="M336" s="1">
        <v>400000</v>
      </c>
      <c r="N336" s="1">
        <v>2954514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5394470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3286713</v>
      </c>
      <c r="AD336" s="1">
        <v>0</v>
      </c>
      <c r="AE336" s="1">
        <v>2110366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3376587</v>
      </c>
      <c r="AM336" s="1">
        <v>0</v>
      </c>
      <c r="AN336" s="1">
        <v>89642809</v>
      </c>
      <c r="AO336" s="1">
        <v>24730974</v>
      </c>
      <c r="AP336" s="1">
        <v>64911835</v>
      </c>
      <c r="AQ336" s="1">
        <v>16076358</v>
      </c>
      <c r="AR336" s="1">
        <v>2411454</v>
      </c>
      <c r="AS336" s="1">
        <v>0</v>
      </c>
      <c r="AT336" s="1">
        <f t="shared" si="34"/>
        <v>108130621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16556877</v>
      </c>
      <c r="G337" s="1">
        <v>17881053</v>
      </c>
      <c r="H337" s="1">
        <v>0</v>
      </c>
      <c r="I337" s="1">
        <v>13594490</v>
      </c>
      <c r="J337" s="1">
        <v>0</v>
      </c>
      <c r="K337" s="1">
        <v>5500000</v>
      </c>
      <c r="L337" s="1">
        <v>0</v>
      </c>
      <c r="M337" s="1">
        <v>400000</v>
      </c>
      <c r="N337" s="1">
        <v>2597740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9940970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1855528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3265729</v>
      </c>
      <c r="AM337" s="1">
        <v>0</v>
      </c>
      <c r="AN337" s="1">
        <v>73962387</v>
      </c>
      <c r="AO337" s="1">
        <v>15825140</v>
      </c>
      <c r="AP337" s="1">
        <v>58137247</v>
      </c>
      <c r="AQ337" s="1">
        <v>14538477</v>
      </c>
      <c r="AR337" s="1">
        <v>2180772</v>
      </c>
      <c r="AS337" s="1">
        <v>0</v>
      </c>
      <c r="AT337" s="1">
        <f t="shared" si="34"/>
        <v>90681636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7606362</v>
      </c>
      <c r="G338" s="1">
        <v>0</v>
      </c>
      <c r="H338" s="1">
        <v>0</v>
      </c>
      <c r="I338" s="1">
        <v>5552644</v>
      </c>
      <c r="J338" s="1">
        <v>0</v>
      </c>
      <c r="K338" s="1">
        <v>0</v>
      </c>
      <c r="L338" s="1">
        <v>3741390</v>
      </c>
      <c r="M338" s="1">
        <v>400000</v>
      </c>
      <c r="N338" s="1">
        <v>4003348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2245374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24649118</v>
      </c>
      <c r="AO338" s="1">
        <v>5042135</v>
      </c>
      <c r="AP338" s="1">
        <v>19606983</v>
      </c>
      <c r="AQ338" s="1">
        <v>4929824</v>
      </c>
      <c r="AR338" s="1">
        <v>739474</v>
      </c>
      <c r="AS338" s="1">
        <v>300000</v>
      </c>
      <c r="AT338" s="1">
        <f t="shared" si="34"/>
        <v>30618416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6208142</v>
      </c>
      <c r="G339" s="1">
        <v>8837105</v>
      </c>
      <c r="H339" s="1">
        <v>0</v>
      </c>
      <c r="I339" s="1">
        <v>4594025</v>
      </c>
      <c r="J339" s="1">
        <v>0</v>
      </c>
      <c r="K339" s="1">
        <v>0</v>
      </c>
      <c r="L339" s="1">
        <v>3741390</v>
      </c>
      <c r="M339" s="1">
        <v>400000</v>
      </c>
      <c r="N339" s="1">
        <v>3289081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6250901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34420644</v>
      </c>
      <c r="AO339" s="1">
        <v>6102669</v>
      </c>
      <c r="AP339" s="1">
        <v>28317975</v>
      </c>
      <c r="AQ339" s="1">
        <v>6884129</v>
      </c>
      <c r="AR339" s="1">
        <v>1032619</v>
      </c>
      <c r="AS339" s="1">
        <v>300000</v>
      </c>
      <c r="AT339" s="1">
        <f t="shared" si="34"/>
        <v>42637392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14318557</v>
      </c>
      <c r="G340" s="1">
        <v>4037139</v>
      </c>
      <c r="H340" s="1">
        <v>0</v>
      </c>
      <c r="I340" s="1">
        <v>12279855</v>
      </c>
      <c r="J340" s="1">
        <v>0</v>
      </c>
      <c r="K340" s="1">
        <v>4620000</v>
      </c>
      <c r="L340" s="1">
        <v>0</v>
      </c>
      <c r="M340" s="1">
        <v>400000</v>
      </c>
      <c r="N340" s="1">
        <v>2495104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2924568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2059459</v>
      </c>
      <c r="AF340" s="1">
        <v>3498092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-20011768</v>
      </c>
      <c r="AM340" s="1">
        <v>0</v>
      </c>
      <c r="AN340" s="1">
        <v>27721006</v>
      </c>
      <c r="AO340" s="1">
        <v>12538835</v>
      </c>
      <c r="AP340" s="1">
        <v>15182171</v>
      </c>
      <c r="AQ340" s="1">
        <v>4844583</v>
      </c>
      <c r="AR340" s="1">
        <v>726688</v>
      </c>
      <c r="AS340" s="1">
        <v>0</v>
      </c>
      <c r="AT340" s="1">
        <f t="shared" si="34"/>
        <v>33292277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8580918</v>
      </c>
      <c r="G341" s="1">
        <v>3307315</v>
      </c>
      <c r="H341" s="1">
        <v>0</v>
      </c>
      <c r="I341" s="1">
        <v>6349879</v>
      </c>
      <c r="J341" s="1">
        <v>0</v>
      </c>
      <c r="K341" s="1">
        <v>0</v>
      </c>
      <c r="L341" s="1">
        <v>3741390</v>
      </c>
      <c r="M341" s="1">
        <v>400000</v>
      </c>
      <c r="N341" s="1">
        <v>4576490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7997573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3487301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2822242</v>
      </c>
      <c r="AK341" s="1">
        <v>0</v>
      </c>
      <c r="AL341" s="1">
        <v>0</v>
      </c>
      <c r="AM341" s="1">
        <v>0</v>
      </c>
      <c r="AN341" s="1">
        <v>44585646</v>
      </c>
      <c r="AO341" s="1">
        <v>6949256</v>
      </c>
      <c r="AP341" s="1">
        <v>37636390</v>
      </c>
      <c r="AQ341" s="1">
        <v>8472622</v>
      </c>
      <c r="AR341" s="1">
        <v>1270893</v>
      </c>
      <c r="AS341" s="1">
        <v>600000</v>
      </c>
      <c r="AT341" s="1">
        <f t="shared" si="34"/>
        <v>54929161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15162229</v>
      </c>
      <c r="G342" s="1">
        <v>4253085</v>
      </c>
      <c r="H342" s="1">
        <v>0</v>
      </c>
      <c r="I342" s="1">
        <v>11371585</v>
      </c>
      <c r="J342" s="1">
        <v>0</v>
      </c>
      <c r="K342" s="1">
        <v>5500000</v>
      </c>
      <c r="L342" s="1">
        <v>0</v>
      </c>
      <c r="M342" s="1">
        <v>400000</v>
      </c>
      <c r="N342" s="1">
        <v>2384147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6835861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1702962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2724740</v>
      </c>
      <c r="AM342" s="1">
        <v>0</v>
      </c>
      <c r="AN342" s="1">
        <v>51434609</v>
      </c>
      <c r="AO342" s="1">
        <v>6271015</v>
      </c>
      <c r="AP342" s="1">
        <v>45163594</v>
      </c>
      <c r="AQ342" s="1">
        <v>10286922</v>
      </c>
      <c r="AR342" s="1">
        <v>1543038</v>
      </c>
      <c r="AS342" s="1">
        <v>0</v>
      </c>
      <c r="AT342" s="1">
        <f t="shared" si="34"/>
        <v>63264569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6632166</v>
      </c>
      <c r="G343" s="1">
        <v>7080894</v>
      </c>
      <c r="H343" s="1">
        <v>0</v>
      </c>
      <c r="I343" s="1">
        <v>4775159</v>
      </c>
      <c r="J343" s="1">
        <v>0</v>
      </c>
      <c r="K343" s="1">
        <v>0</v>
      </c>
      <c r="L343" s="1">
        <v>3741390</v>
      </c>
      <c r="M343" s="1">
        <v>400000</v>
      </c>
      <c r="N343" s="1">
        <v>3513730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4143551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31386890</v>
      </c>
      <c r="AO343" s="1">
        <v>6145069</v>
      </c>
      <c r="AP343" s="1">
        <v>25241821</v>
      </c>
      <c r="AQ343" s="1">
        <v>6277378</v>
      </c>
      <c r="AR343" s="1">
        <v>941607</v>
      </c>
      <c r="AS343" s="1">
        <v>530000</v>
      </c>
      <c r="AT343" s="1">
        <f t="shared" si="34"/>
        <v>39135875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6998948</v>
      </c>
      <c r="G344" s="1">
        <v>17861462</v>
      </c>
      <c r="H344" s="1">
        <v>0</v>
      </c>
      <c r="I344" s="1">
        <v>5109232</v>
      </c>
      <c r="J344" s="1">
        <v>0</v>
      </c>
      <c r="K344" s="1">
        <v>0</v>
      </c>
      <c r="L344" s="1">
        <v>4249068</v>
      </c>
      <c r="M344" s="1">
        <v>400000</v>
      </c>
      <c r="N344" s="1">
        <v>3683657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4534090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43936457</v>
      </c>
      <c r="AO344" s="1">
        <v>10484096</v>
      </c>
      <c r="AP344" s="1">
        <v>33452361</v>
      </c>
      <c r="AQ344" s="1">
        <v>8787291</v>
      </c>
      <c r="AR344" s="1">
        <v>1318094</v>
      </c>
      <c r="AS344" s="1">
        <v>600000</v>
      </c>
      <c r="AT344" s="1">
        <f t="shared" si="34"/>
        <v>54641842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17898548</v>
      </c>
      <c r="G345" s="1">
        <v>18194567</v>
      </c>
      <c r="H345" s="1">
        <v>1257900</v>
      </c>
      <c r="I345" s="1">
        <v>15205032</v>
      </c>
      <c r="J345" s="1">
        <v>0</v>
      </c>
      <c r="K345" s="1">
        <v>5500000</v>
      </c>
      <c r="L345" s="1">
        <v>0</v>
      </c>
      <c r="M345" s="1">
        <v>400000</v>
      </c>
      <c r="N345" s="1">
        <v>2441046</v>
      </c>
      <c r="O345" s="1">
        <v>0</v>
      </c>
      <c r="P345" s="1">
        <v>0</v>
      </c>
      <c r="Q345" s="1">
        <v>0</v>
      </c>
      <c r="R345" s="1">
        <v>0</v>
      </c>
      <c r="S345" s="1">
        <v>508500</v>
      </c>
      <c r="T345" s="1">
        <v>0</v>
      </c>
      <c r="U345" s="1">
        <v>0</v>
      </c>
      <c r="V345" s="1">
        <v>3972927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1743604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2441046</v>
      </c>
      <c r="AM345" s="1">
        <v>0</v>
      </c>
      <c r="AN345" s="1">
        <v>72885708</v>
      </c>
      <c r="AO345" s="1">
        <v>14301208</v>
      </c>
      <c r="AP345" s="1">
        <v>58584500</v>
      </c>
      <c r="AQ345" s="1">
        <v>13779354</v>
      </c>
      <c r="AR345" s="1">
        <v>2066903</v>
      </c>
      <c r="AS345" s="1">
        <v>0</v>
      </c>
      <c r="AT345" s="1">
        <f t="shared" si="34"/>
        <v>88731965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6844178</v>
      </c>
      <c r="G346" s="1">
        <v>13246075</v>
      </c>
      <c r="H346" s="1">
        <v>0</v>
      </c>
      <c r="I346" s="1">
        <v>4927808</v>
      </c>
      <c r="J346" s="1">
        <v>0</v>
      </c>
      <c r="K346" s="1">
        <v>0</v>
      </c>
      <c r="L346" s="1">
        <v>4222315</v>
      </c>
      <c r="M346" s="1">
        <v>400000</v>
      </c>
      <c r="N346" s="1">
        <v>3626055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4445774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41034743</v>
      </c>
      <c r="AO346" s="1">
        <v>9747047</v>
      </c>
      <c r="AP346" s="1">
        <v>31287696</v>
      </c>
      <c r="AQ346" s="1">
        <v>7762441</v>
      </c>
      <c r="AR346" s="1">
        <v>1164366</v>
      </c>
      <c r="AS346" s="1">
        <v>1200000</v>
      </c>
      <c r="AT346" s="1">
        <f t="shared" si="34"/>
        <v>51161550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6086025</v>
      </c>
      <c r="G347" s="1">
        <v>7057369</v>
      </c>
      <c r="H347" s="1">
        <v>0</v>
      </c>
      <c r="I347" s="1">
        <v>3895056</v>
      </c>
      <c r="J347" s="1">
        <v>0</v>
      </c>
      <c r="K347" s="1">
        <v>0</v>
      </c>
      <c r="L347" s="1">
        <v>5492210</v>
      </c>
      <c r="M347" s="1">
        <v>400000</v>
      </c>
      <c r="N347" s="1">
        <v>3043013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4213924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34621404</v>
      </c>
      <c r="AO347" s="1">
        <v>8737803</v>
      </c>
      <c r="AP347" s="1">
        <v>25883601</v>
      </c>
      <c r="AQ347" s="1">
        <v>6257519</v>
      </c>
      <c r="AR347" s="1">
        <v>938628</v>
      </c>
      <c r="AS347" s="1">
        <v>1325000</v>
      </c>
      <c r="AT347" s="1">
        <f t="shared" si="34"/>
        <v>43142551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19474399</v>
      </c>
      <c r="G348" s="1">
        <v>22522766</v>
      </c>
      <c r="H348" s="1">
        <v>0</v>
      </c>
      <c r="I348" s="1">
        <v>14544532</v>
      </c>
      <c r="J348" s="1">
        <v>0</v>
      </c>
      <c r="K348" s="1">
        <v>4125000</v>
      </c>
      <c r="L348" s="1">
        <v>0</v>
      </c>
      <c r="M348" s="1">
        <v>400000</v>
      </c>
      <c r="N348" s="1">
        <v>2831951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6589792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2022823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3641081</v>
      </c>
      <c r="AM348" s="1">
        <v>0</v>
      </c>
      <c r="AN348" s="1">
        <v>78522344</v>
      </c>
      <c r="AO348" s="1">
        <v>13759565</v>
      </c>
      <c r="AP348" s="1">
        <v>64762779</v>
      </c>
      <c r="AQ348" s="1">
        <v>15450469</v>
      </c>
      <c r="AR348" s="1">
        <v>2317570</v>
      </c>
      <c r="AS348" s="1">
        <v>0</v>
      </c>
      <c r="AT348" s="1">
        <f t="shared" si="34"/>
        <v>96290383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7206891</v>
      </c>
      <c r="G349" s="1">
        <v>1875987</v>
      </c>
      <c r="H349" s="1">
        <v>0</v>
      </c>
      <c r="I349" s="1">
        <v>5261031</v>
      </c>
      <c r="J349" s="1">
        <v>0</v>
      </c>
      <c r="K349" s="1">
        <v>0</v>
      </c>
      <c r="L349" s="1">
        <v>3741390</v>
      </c>
      <c r="M349" s="1">
        <v>400000</v>
      </c>
      <c r="N349" s="1">
        <v>3793100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9536942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3000362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2668071</v>
      </c>
      <c r="AK349" s="1">
        <v>0</v>
      </c>
      <c r="AL349" s="1">
        <v>0</v>
      </c>
      <c r="AM349" s="1">
        <v>0</v>
      </c>
      <c r="AN349" s="1">
        <v>40806312</v>
      </c>
      <c r="AO349" s="1">
        <v>8719179</v>
      </c>
      <c r="AP349" s="1">
        <v>32087133</v>
      </c>
      <c r="AQ349" s="1">
        <v>7716755</v>
      </c>
      <c r="AR349" s="1">
        <v>1157513</v>
      </c>
      <c r="AS349" s="1">
        <v>1060000</v>
      </c>
      <c r="AT349" s="1">
        <f t="shared" si="34"/>
        <v>50740580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22788442</v>
      </c>
      <c r="G350" s="1">
        <v>-17818213</v>
      </c>
      <c r="H350" s="1">
        <v>0</v>
      </c>
      <c r="I350" s="1">
        <v>7610959</v>
      </c>
      <c r="J350" s="1">
        <v>0</v>
      </c>
      <c r="K350" s="1">
        <v>4620000</v>
      </c>
      <c r="L350" s="1">
        <v>0</v>
      </c>
      <c r="M350" s="1">
        <v>400000</v>
      </c>
      <c r="N350" s="1">
        <v>3365738</v>
      </c>
      <c r="O350" s="1">
        <v>0</v>
      </c>
      <c r="P350" s="1">
        <v>0</v>
      </c>
      <c r="Q350" s="1">
        <v>0</v>
      </c>
      <c r="R350" s="1">
        <v>119982266</v>
      </c>
      <c r="S350" s="1">
        <v>0</v>
      </c>
      <c r="T350" s="1">
        <v>0</v>
      </c>
      <c r="U350" s="1">
        <v>0</v>
      </c>
      <c r="V350" s="1">
        <v>-89716834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2948575</v>
      </c>
      <c r="AF350" s="1">
        <v>15164092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-53071567</v>
      </c>
      <c r="AM350" s="1">
        <v>0</v>
      </c>
      <c r="AN350" s="1">
        <v>17373458</v>
      </c>
      <c r="AO350" s="1">
        <v>-11607508</v>
      </c>
      <c r="AP350" s="1">
        <v>28980966</v>
      </c>
      <c r="AQ350" s="1">
        <v>-23554581</v>
      </c>
      <c r="AR350" s="1">
        <v>-3533188</v>
      </c>
      <c r="AS350" s="1">
        <v>0</v>
      </c>
      <c r="AT350" s="1">
        <f t="shared" si="34"/>
        <v>-9714311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14262639</v>
      </c>
      <c r="G351" s="1">
        <v>3291908</v>
      </c>
      <c r="H351" s="1">
        <v>0</v>
      </c>
      <c r="I351" s="1">
        <v>10428698</v>
      </c>
      <c r="J351" s="1">
        <v>0</v>
      </c>
      <c r="K351" s="1">
        <v>4125000</v>
      </c>
      <c r="L351" s="1">
        <v>0</v>
      </c>
      <c r="M351" s="1">
        <v>400000</v>
      </c>
      <c r="N351" s="1">
        <v>2178380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3029288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1555985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1867184</v>
      </c>
      <c r="AM351" s="1">
        <v>0</v>
      </c>
      <c r="AN351" s="1">
        <v>42239082</v>
      </c>
      <c r="AO351" s="1">
        <v>8822872</v>
      </c>
      <c r="AP351" s="1">
        <v>33416210</v>
      </c>
      <c r="AQ351" s="1">
        <v>8447816</v>
      </c>
      <c r="AR351" s="1">
        <v>1267172</v>
      </c>
      <c r="AS351" s="1">
        <v>0</v>
      </c>
      <c r="AT351" s="1">
        <f t="shared" si="34"/>
        <v>51954070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5784118</v>
      </c>
      <c r="G352" s="1">
        <v>2913759</v>
      </c>
      <c r="H352" s="1">
        <v>0</v>
      </c>
      <c r="I352" s="1">
        <v>4106724</v>
      </c>
      <c r="J352" s="1">
        <v>0</v>
      </c>
      <c r="K352" s="1">
        <v>0</v>
      </c>
      <c r="L352" s="1">
        <v>4032896</v>
      </c>
      <c r="M352" s="1">
        <v>400000</v>
      </c>
      <c r="N352" s="1">
        <v>3044272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5972059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2545202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1036003</v>
      </c>
      <c r="AK352" s="1">
        <v>0</v>
      </c>
      <c r="AL352" s="1">
        <v>0</v>
      </c>
      <c r="AM352" s="1">
        <v>0</v>
      </c>
      <c r="AN352" s="1">
        <v>33157571</v>
      </c>
      <c r="AO352" s="1">
        <v>4320186</v>
      </c>
      <c r="AP352" s="1">
        <v>28837385</v>
      </c>
      <c r="AQ352" s="1">
        <v>6187007</v>
      </c>
      <c r="AR352" s="1">
        <v>928051</v>
      </c>
      <c r="AS352" s="1">
        <v>390000</v>
      </c>
      <c r="AT352" s="1">
        <f t="shared" si="34"/>
        <v>40662629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10474126</v>
      </c>
      <c r="G353" s="1">
        <v>8853106</v>
      </c>
      <c r="H353" s="1">
        <v>0</v>
      </c>
      <c r="I353" s="1">
        <v>8798266</v>
      </c>
      <c r="J353" s="1">
        <v>0</v>
      </c>
      <c r="K353" s="1">
        <v>0</v>
      </c>
      <c r="L353" s="1">
        <v>3576160</v>
      </c>
      <c r="M353" s="1">
        <v>400000</v>
      </c>
      <c r="N353" s="1">
        <v>5406001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7062307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1583480</v>
      </c>
      <c r="AD353" s="1">
        <v>4475705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4999401</v>
      </c>
      <c r="AK353" s="1">
        <v>0</v>
      </c>
      <c r="AL353" s="1">
        <v>0</v>
      </c>
      <c r="AM353" s="1">
        <v>0</v>
      </c>
      <c r="AN353" s="1">
        <v>61173628</v>
      </c>
      <c r="AO353" s="1">
        <v>13390200</v>
      </c>
      <c r="AP353" s="1">
        <v>47783428</v>
      </c>
      <c r="AQ353" s="1">
        <v>11345710</v>
      </c>
      <c r="AR353" s="1">
        <v>1701857</v>
      </c>
      <c r="AS353" s="1">
        <v>300000</v>
      </c>
      <c r="AT353" s="1">
        <f t="shared" si="34"/>
        <v>74521195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15501423</v>
      </c>
      <c r="G354" s="1">
        <v>7323303</v>
      </c>
      <c r="H354" s="1">
        <v>0</v>
      </c>
      <c r="I354" s="1">
        <v>12451840</v>
      </c>
      <c r="J354" s="1">
        <v>0</v>
      </c>
      <c r="K354" s="1">
        <v>5500000</v>
      </c>
      <c r="L354" s="1">
        <v>0</v>
      </c>
      <c r="M354" s="1">
        <v>400000</v>
      </c>
      <c r="N354" s="1">
        <v>2563783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12676464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1831273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4395057</v>
      </c>
      <c r="AM354" s="1">
        <v>0</v>
      </c>
      <c r="AN354" s="1">
        <v>64854412</v>
      </c>
      <c r="AO354" s="1">
        <v>12024640</v>
      </c>
      <c r="AP354" s="1">
        <v>52829772</v>
      </c>
      <c r="AQ354" s="1">
        <v>12748629</v>
      </c>
      <c r="AR354" s="1">
        <v>1912294</v>
      </c>
      <c r="AS354" s="1">
        <v>0</v>
      </c>
      <c r="AT354" s="1">
        <f t="shared" si="34"/>
        <v>79515335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17765692</v>
      </c>
      <c r="G355" s="1">
        <v>22985178</v>
      </c>
      <c r="H355" s="1">
        <v>0</v>
      </c>
      <c r="I355" s="1">
        <v>14094268</v>
      </c>
      <c r="J355" s="1">
        <v>0</v>
      </c>
      <c r="K355" s="1">
        <v>5500000</v>
      </c>
      <c r="L355" s="1">
        <v>0</v>
      </c>
      <c r="M355" s="1">
        <v>400000</v>
      </c>
      <c r="N355" s="1">
        <v>3026845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7676342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2162032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3891657</v>
      </c>
      <c r="AM355" s="1">
        <v>0</v>
      </c>
      <c r="AN355" s="1">
        <v>79872014</v>
      </c>
      <c r="AO355" s="1">
        <v>15236287</v>
      </c>
      <c r="AP355" s="1">
        <v>64635727</v>
      </c>
      <c r="AQ355" s="1">
        <v>15720403</v>
      </c>
      <c r="AR355" s="1">
        <v>2358060</v>
      </c>
      <c r="AS355" s="1">
        <v>0</v>
      </c>
      <c r="AT355" s="1">
        <f t="shared" si="34"/>
        <v>97950477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13152424</v>
      </c>
      <c r="G356" s="1">
        <v>2095312</v>
      </c>
      <c r="H356" s="1">
        <v>0</v>
      </c>
      <c r="I356" s="1">
        <v>9294230</v>
      </c>
      <c r="J356" s="1">
        <v>0</v>
      </c>
      <c r="K356" s="1">
        <v>4125000</v>
      </c>
      <c r="L356" s="1">
        <v>0</v>
      </c>
      <c r="M356" s="1">
        <v>400000</v>
      </c>
      <c r="N356" s="1">
        <v>1768471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2699415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1263194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1515833</v>
      </c>
      <c r="AM356" s="1">
        <v>0</v>
      </c>
      <c r="AN356" s="1">
        <v>37413879</v>
      </c>
      <c r="AO356" s="1">
        <v>5445532</v>
      </c>
      <c r="AP356" s="1">
        <v>31968347</v>
      </c>
      <c r="AQ356" s="1">
        <v>7482776</v>
      </c>
      <c r="AR356" s="1">
        <v>1122416</v>
      </c>
      <c r="AS356" s="1">
        <v>0</v>
      </c>
      <c r="AT356" s="1">
        <f t="shared" si="34"/>
        <v>46019071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12018613</v>
      </c>
      <c r="G357" s="1">
        <v>10898125</v>
      </c>
      <c r="H357" s="1">
        <v>0</v>
      </c>
      <c r="I357" s="1">
        <v>11297496</v>
      </c>
      <c r="J357" s="1">
        <v>0</v>
      </c>
      <c r="K357" s="1">
        <v>0</v>
      </c>
      <c r="L357" s="1">
        <v>3576160</v>
      </c>
      <c r="M357" s="1">
        <v>400000</v>
      </c>
      <c r="N357" s="1">
        <v>7211167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3565344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50066905</v>
      </c>
      <c r="AO357" s="1">
        <v>8021240</v>
      </c>
      <c r="AP357" s="1">
        <v>42045665</v>
      </c>
      <c r="AQ357" s="1">
        <v>10013381</v>
      </c>
      <c r="AR357" s="1">
        <v>1502007</v>
      </c>
      <c r="AS357" s="1">
        <v>600000</v>
      </c>
      <c r="AT357" s="1">
        <f t="shared" si="34"/>
        <v>62182293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6402478</v>
      </c>
      <c r="G358" s="1">
        <v>4667245</v>
      </c>
      <c r="H358" s="1">
        <v>0</v>
      </c>
      <c r="I358" s="1">
        <v>4929907</v>
      </c>
      <c r="J358" s="1">
        <v>0</v>
      </c>
      <c r="K358" s="1">
        <v>0</v>
      </c>
      <c r="L358" s="1">
        <v>4194139</v>
      </c>
      <c r="M358" s="1">
        <v>400000</v>
      </c>
      <c r="N358" s="1">
        <v>3369725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6542799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2834437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2297720</v>
      </c>
      <c r="AK358" s="1">
        <v>0</v>
      </c>
      <c r="AL358" s="1">
        <v>0</v>
      </c>
      <c r="AM358" s="1">
        <v>0</v>
      </c>
      <c r="AN358" s="1">
        <v>38960988</v>
      </c>
      <c r="AO358" s="1">
        <v>8225364</v>
      </c>
      <c r="AP358" s="1">
        <v>30735624</v>
      </c>
      <c r="AQ358" s="1">
        <v>7347690</v>
      </c>
      <c r="AR358" s="1">
        <v>1102154</v>
      </c>
      <c r="AS358" s="1">
        <v>1060000</v>
      </c>
      <c r="AT358" s="1">
        <f t="shared" si="34"/>
        <v>48470832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7624456</v>
      </c>
      <c r="G359" s="1">
        <v>22456593</v>
      </c>
      <c r="H359" s="1">
        <v>0</v>
      </c>
      <c r="I359" s="1">
        <v>6252054</v>
      </c>
      <c r="J359" s="1">
        <v>0</v>
      </c>
      <c r="K359" s="1">
        <v>0</v>
      </c>
      <c r="L359" s="1">
        <v>3576160</v>
      </c>
      <c r="M359" s="1">
        <v>400000</v>
      </c>
      <c r="N359" s="1">
        <v>4066376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7151404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52627043</v>
      </c>
      <c r="AO359" s="1">
        <v>9166303</v>
      </c>
      <c r="AP359" s="1">
        <v>43460740</v>
      </c>
      <c r="AQ359" s="1">
        <v>10525409</v>
      </c>
      <c r="AR359" s="1">
        <v>1578811</v>
      </c>
      <c r="AS359" s="1">
        <v>600000</v>
      </c>
      <c r="AT359" s="1">
        <f t="shared" si="34"/>
        <v>65331263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8045578</v>
      </c>
      <c r="G360" s="1">
        <v>6878839</v>
      </c>
      <c r="H360" s="1">
        <v>0</v>
      </c>
      <c r="I360" s="1">
        <v>5953728</v>
      </c>
      <c r="J360" s="1">
        <v>0</v>
      </c>
      <c r="K360" s="1">
        <v>0</v>
      </c>
      <c r="L360" s="1">
        <v>3741390</v>
      </c>
      <c r="M360" s="1">
        <v>400000</v>
      </c>
      <c r="N360" s="1">
        <v>4262558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7537041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40141672</v>
      </c>
      <c r="AO360" s="1">
        <v>10294470</v>
      </c>
      <c r="AP360" s="1">
        <v>29847202</v>
      </c>
      <c r="AQ360" s="1">
        <v>7583827</v>
      </c>
      <c r="AR360" s="1">
        <v>1137574</v>
      </c>
      <c r="AS360" s="1">
        <v>795000</v>
      </c>
      <c r="AT360" s="1">
        <f t="shared" si="34"/>
        <v>49658073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6806124</v>
      </c>
      <c r="G361" s="1">
        <v>16451116</v>
      </c>
      <c r="H361" s="1">
        <v>0</v>
      </c>
      <c r="I361" s="1">
        <v>5036532</v>
      </c>
      <c r="J361" s="1">
        <v>0</v>
      </c>
      <c r="K361" s="1">
        <v>0</v>
      </c>
      <c r="L361" s="1">
        <v>3741390</v>
      </c>
      <c r="M361" s="1">
        <v>400000</v>
      </c>
      <c r="N361" s="1">
        <v>3605893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6429381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45792974</v>
      </c>
      <c r="AO361" s="1">
        <v>9301236</v>
      </c>
      <c r="AP361" s="1">
        <v>36491738</v>
      </c>
      <c r="AQ361" s="1">
        <v>8714087</v>
      </c>
      <c r="AR361" s="1">
        <v>1307113</v>
      </c>
      <c r="AS361" s="1">
        <v>530000</v>
      </c>
      <c r="AT361" s="1">
        <f t="shared" si="34"/>
        <v>56344174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8960518</v>
      </c>
      <c r="G362" s="1">
        <v>6015788</v>
      </c>
      <c r="H362" s="1">
        <v>0</v>
      </c>
      <c r="I362" s="1">
        <v>7347624</v>
      </c>
      <c r="J362" s="1">
        <v>0</v>
      </c>
      <c r="K362" s="1">
        <v>0</v>
      </c>
      <c r="L362" s="1">
        <v>3576160</v>
      </c>
      <c r="M362" s="1">
        <v>400000</v>
      </c>
      <c r="N362" s="1">
        <v>4778943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8126105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40305138</v>
      </c>
      <c r="AO362" s="1">
        <v>8081929</v>
      </c>
      <c r="AP362" s="1">
        <v>32223209</v>
      </c>
      <c r="AQ362" s="1">
        <v>8061028</v>
      </c>
      <c r="AR362" s="1">
        <v>1209154</v>
      </c>
      <c r="AS362" s="1">
        <v>530000</v>
      </c>
      <c r="AT362" s="1">
        <f t="shared" si="34"/>
        <v>50105320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6479088</v>
      </c>
      <c r="G363" s="1">
        <v>3561191</v>
      </c>
      <c r="H363" s="1">
        <v>0</v>
      </c>
      <c r="I363" s="1">
        <v>4729734</v>
      </c>
      <c r="J363" s="1">
        <v>0</v>
      </c>
      <c r="K363" s="1">
        <v>0</v>
      </c>
      <c r="L363" s="1">
        <v>3741390</v>
      </c>
      <c r="M363" s="1">
        <v>400000</v>
      </c>
      <c r="N363" s="1">
        <v>3410047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4579359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30223347</v>
      </c>
      <c r="AO363" s="1">
        <v>5177056</v>
      </c>
      <c r="AP363" s="1">
        <v>25046291</v>
      </c>
      <c r="AQ363" s="1">
        <v>5600162</v>
      </c>
      <c r="AR363" s="1">
        <v>840024</v>
      </c>
      <c r="AS363" s="1">
        <v>530000</v>
      </c>
      <c r="AT363" s="1">
        <f t="shared" si="34"/>
        <v>37193533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7571013</v>
      </c>
      <c r="G364" s="1">
        <v>3575747</v>
      </c>
      <c r="H364" s="1">
        <v>0</v>
      </c>
      <c r="I364" s="1">
        <v>6208232</v>
      </c>
      <c r="J364" s="1">
        <v>0</v>
      </c>
      <c r="K364" s="1">
        <v>0</v>
      </c>
      <c r="L364" s="1">
        <v>3576160</v>
      </c>
      <c r="M364" s="1">
        <v>400000</v>
      </c>
      <c r="N364" s="1">
        <v>4037873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5276954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31745979</v>
      </c>
      <c r="AO364" s="1">
        <v>3917325</v>
      </c>
      <c r="AP364" s="1">
        <v>27828654</v>
      </c>
      <c r="AQ364" s="1">
        <v>6349196</v>
      </c>
      <c r="AR364" s="1">
        <v>952379</v>
      </c>
      <c r="AS364" s="1">
        <v>530000</v>
      </c>
      <c r="AT364" s="1">
        <f t="shared" si="34"/>
        <v>39577554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20362765</v>
      </c>
      <c r="G365" s="1">
        <v>7658271</v>
      </c>
      <c r="H365" s="1">
        <v>0</v>
      </c>
      <c r="I365" s="1">
        <v>17692914</v>
      </c>
      <c r="J365" s="1">
        <v>0</v>
      </c>
      <c r="K365" s="1">
        <v>0</v>
      </c>
      <c r="L365" s="1">
        <v>0</v>
      </c>
      <c r="M365" s="1">
        <v>400000</v>
      </c>
      <c r="N365" s="1">
        <v>3167035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15107265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2262168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5248231</v>
      </c>
      <c r="AM365" s="1">
        <v>0</v>
      </c>
      <c r="AN365" s="1">
        <v>75221187</v>
      </c>
      <c r="AO365" s="1">
        <v>15648319</v>
      </c>
      <c r="AP365" s="1">
        <v>59572868</v>
      </c>
      <c r="AQ365" s="1">
        <v>14599730</v>
      </c>
      <c r="AR365" s="1">
        <v>2189959</v>
      </c>
      <c r="AS365" s="1">
        <v>0</v>
      </c>
      <c r="AT365" s="1">
        <f t="shared" si="34"/>
        <v>92010876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8909934</v>
      </c>
      <c r="G366" s="1">
        <v>0</v>
      </c>
      <c r="H366" s="1">
        <v>0</v>
      </c>
      <c r="I366" s="1">
        <v>6415152</v>
      </c>
      <c r="J366" s="1">
        <v>0</v>
      </c>
      <c r="K366" s="1">
        <v>0</v>
      </c>
      <c r="L366" s="1">
        <v>3741390</v>
      </c>
      <c r="M366" s="1">
        <v>400000</v>
      </c>
      <c r="N366" s="1">
        <v>4720495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4687340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32196849</v>
      </c>
      <c r="AO366" s="1">
        <v>4795938</v>
      </c>
      <c r="AP366" s="1">
        <v>27400911</v>
      </c>
      <c r="AQ366" s="1">
        <v>5994862</v>
      </c>
      <c r="AR366" s="1">
        <v>899229</v>
      </c>
      <c r="AS366" s="1">
        <v>1060000</v>
      </c>
      <c r="AT366" s="1">
        <f t="shared" si="34"/>
        <v>40150940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7338224</v>
      </c>
      <c r="G367" s="1">
        <v>4259437</v>
      </c>
      <c r="H367" s="1">
        <v>0</v>
      </c>
      <c r="I367" s="1">
        <v>5283521</v>
      </c>
      <c r="J367" s="1">
        <v>0</v>
      </c>
      <c r="K367" s="1">
        <v>0</v>
      </c>
      <c r="L367" s="1">
        <v>3741390</v>
      </c>
      <c r="M367" s="1">
        <v>400000</v>
      </c>
      <c r="N367" s="1">
        <v>3862223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3919565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31015629</v>
      </c>
      <c r="AO367" s="1">
        <v>4196059</v>
      </c>
      <c r="AP367" s="1">
        <v>26819570</v>
      </c>
      <c r="AQ367" s="1">
        <v>5980872</v>
      </c>
      <c r="AR367" s="1">
        <v>897131</v>
      </c>
      <c r="AS367" s="1">
        <v>795000</v>
      </c>
      <c r="AT367" s="1">
        <f t="shared" si="34"/>
        <v>38688632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8143429</v>
      </c>
      <c r="G368" s="1">
        <v>3718484</v>
      </c>
      <c r="H368" s="1">
        <v>0</v>
      </c>
      <c r="I368" s="1">
        <v>5781835</v>
      </c>
      <c r="J368" s="1">
        <v>0</v>
      </c>
      <c r="K368" s="1">
        <v>0</v>
      </c>
      <c r="L368" s="1">
        <v>3741390</v>
      </c>
      <c r="M368" s="1">
        <v>400000</v>
      </c>
      <c r="N368" s="1">
        <v>4314400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7294627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36716703</v>
      </c>
      <c r="AO368" s="1">
        <v>7968943</v>
      </c>
      <c r="AP368" s="1">
        <v>28747760</v>
      </c>
      <c r="AQ368" s="1">
        <v>6898833</v>
      </c>
      <c r="AR368" s="1">
        <v>1034825</v>
      </c>
      <c r="AS368" s="1">
        <v>1060000</v>
      </c>
      <c r="AT368" s="1">
        <f t="shared" si="34"/>
        <v>45710361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7833566</v>
      </c>
      <c r="G369" s="1">
        <v>10880001</v>
      </c>
      <c r="H369" s="1">
        <v>0</v>
      </c>
      <c r="I369" s="1">
        <v>5718503</v>
      </c>
      <c r="J369" s="1">
        <v>0</v>
      </c>
      <c r="K369" s="1">
        <v>0</v>
      </c>
      <c r="L369" s="1">
        <v>3741390</v>
      </c>
      <c r="M369" s="1">
        <v>400000</v>
      </c>
      <c r="N369" s="1">
        <v>4150234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4253833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40300065</v>
      </c>
      <c r="AO369" s="1">
        <v>4349278</v>
      </c>
      <c r="AP369" s="1">
        <v>35950787</v>
      </c>
      <c r="AQ369" s="1">
        <v>7615505</v>
      </c>
      <c r="AR369" s="1">
        <v>1142326</v>
      </c>
      <c r="AS369" s="1">
        <v>0</v>
      </c>
      <c r="AT369" s="1">
        <f t="shared" si="34"/>
        <v>49057896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9687311</v>
      </c>
      <c r="G370" s="1">
        <v>0</v>
      </c>
      <c r="H370" s="1">
        <v>0</v>
      </c>
      <c r="I370" s="1">
        <v>6877991</v>
      </c>
      <c r="J370" s="1">
        <v>0</v>
      </c>
      <c r="K370" s="1">
        <v>0</v>
      </c>
      <c r="L370" s="1">
        <v>3741390</v>
      </c>
      <c r="M370" s="1">
        <v>400000</v>
      </c>
      <c r="N370" s="1">
        <v>5132350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9378691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38540271</v>
      </c>
      <c r="AO370" s="1">
        <v>5584633</v>
      </c>
      <c r="AP370" s="1">
        <v>32955638</v>
      </c>
      <c r="AQ370" s="1">
        <v>7263547</v>
      </c>
      <c r="AR370" s="1">
        <v>1089532</v>
      </c>
      <c r="AS370" s="1">
        <v>795000</v>
      </c>
      <c r="AT370" s="1">
        <f t="shared" si="34"/>
        <v>47688350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5625424</v>
      </c>
      <c r="G371" s="1">
        <v>12847104</v>
      </c>
      <c r="H371" s="1">
        <v>0</v>
      </c>
      <c r="I371" s="1">
        <v>4275323</v>
      </c>
      <c r="J371" s="1">
        <v>0</v>
      </c>
      <c r="K371" s="1">
        <v>0</v>
      </c>
      <c r="L371" s="1">
        <v>4045359</v>
      </c>
      <c r="M371" s="1">
        <v>400000</v>
      </c>
      <c r="N371" s="1">
        <v>2960750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3322234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36798732</v>
      </c>
      <c r="AO371" s="1">
        <v>6281721</v>
      </c>
      <c r="AP371" s="1">
        <v>30517011</v>
      </c>
      <c r="AQ371" s="1">
        <v>6915239</v>
      </c>
      <c r="AR371" s="1">
        <v>1037286</v>
      </c>
      <c r="AS371" s="1">
        <v>530000</v>
      </c>
      <c r="AT371" s="1">
        <f t="shared" si="34"/>
        <v>45281257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7295382</v>
      </c>
      <c r="G372" s="1">
        <v>11125641</v>
      </c>
      <c r="H372" s="1">
        <v>0</v>
      </c>
      <c r="I372" s="1">
        <v>5325630</v>
      </c>
      <c r="J372" s="1">
        <v>0</v>
      </c>
      <c r="K372" s="1">
        <v>0</v>
      </c>
      <c r="L372" s="1">
        <v>3741390</v>
      </c>
      <c r="M372" s="1">
        <v>400000</v>
      </c>
      <c r="N372" s="1">
        <v>3865103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4028839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39104523</v>
      </c>
      <c r="AO372" s="1">
        <v>4148427</v>
      </c>
      <c r="AP372" s="1">
        <v>34956096</v>
      </c>
      <c r="AQ372" s="1">
        <v>7376397</v>
      </c>
      <c r="AR372" s="1">
        <v>1106460</v>
      </c>
      <c r="AS372" s="1">
        <v>0</v>
      </c>
      <c r="AT372" s="1">
        <f t="shared" si="34"/>
        <v>47587380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8402340</v>
      </c>
      <c r="G373" s="1">
        <v>11499009</v>
      </c>
      <c r="H373" s="1">
        <v>0</v>
      </c>
      <c r="I373" s="1">
        <v>6217732</v>
      </c>
      <c r="J373" s="1">
        <v>0</v>
      </c>
      <c r="K373" s="1">
        <v>0</v>
      </c>
      <c r="L373" s="1">
        <v>3576160</v>
      </c>
      <c r="M373" s="1">
        <v>400000</v>
      </c>
      <c r="N373" s="1">
        <v>4481247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4482084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41269841</v>
      </c>
      <c r="AO373" s="1">
        <v>7091206</v>
      </c>
      <c r="AP373" s="1">
        <v>34178635</v>
      </c>
      <c r="AQ373" s="1">
        <v>8031714</v>
      </c>
      <c r="AR373" s="1">
        <v>1204757</v>
      </c>
      <c r="AS373" s="1">
        <v>600000</v>
      </c>
      <c r="AT373" s="1">
        <f t="shared" si="34"/>
        <v>51106312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7110552</v>
      </c>
      <c r="G374" s="1">
        <v>7403690</v>
      </c>
      <c r="H374" s="1">
        <v>0</v>
      </c>
      <c r="I374" s="1">
        <v>5261808</v>
      </c>
      <c r="J374" s="1">
        <v>0</v>
      </c>
      <c r="K374" s="1">
        <v>0</v>
      </c>
      <c r="L374" s="1">
        <v>3741390</v>
      </c>
      <c r="M374" s="1">
        <v>400000</v>
      </c>
      <c r="N374" s="1">
        <v>3767180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3964722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34971880</v>
      </c>
      <c r="AO374" s="1">
        <v>9530203</v>
      </c>
      <c r="AP374" s="1">
        <v>25441677</v>
      </c>
      <c r="AQ374" s="1">
        <v>6549868</v>
      </c>
      <c r="AR374" s="1">
        <v>982480</v>
      </c>
      <c r="AS374" s="1">
        <v>900000</v>
      </c>
      <c r="AT374" s="1">
        <f t="shared" si="34"/>
        <v>43404228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8158881</v>
      </c>
      <c r="G375" s="1">
        <v>12157767</v>
      </c>
      <c r="H375" s="1">
        <v>0</v>
      </c>
      <c r="I375" s="1">
        <v>6853459</v>
      </c>
      <c r="J375" s="1">
        <v>0</v>
      </c>
      <c r="K375" s="1">
        <v>0</v>
      </c>
      <c r="L375" s="1">
        <v>3576160</v>
      </c>
      <c r="M375" s="1">
        <v>400000</v>
      </c>
      <c r="N375" s="1">
        <v>4351402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4408182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2500000</v>
      </c>
      <c r="AJ375" s="1">
        <v>0</v>
      </c>
      <c r="AK375" s="1">
        <v>0</v>
      </c>
      <c r="AL375" s="1">
        <v>0</v>
      </c>
      <c r="AM375" s="1">
        <v>0</v>
      </c>
      <c r="AN375" s="1">
        <v>43505851</v>
      </c>
      <c r="AO375" s="1">
        <v>8415649</v>
      </c>
      <c r="AP375" s="1">
        <v>35090202</v>
      </c>
      <c r="AQ375" s="1">
        <v>8201170</v>
      </c>
      <c r="AR375" s="1">
        <v>1230176</v>
      </c>
      <c r="AS375" s="1">
        <v>600000</v>
      </c>
      <c r="AT375" s="1">
        <f t="shared" si="34"/>
        <v>53537197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10189694</v>
      </c>
      <c r="G376" s="1">
        <v>19542677</v>
      </c>
      <c r="H376" s="1">
        <v>0</v>
      </c>
      <c r="I376" s="1">
        <v>7540374</v>
      </c>
      <c r="J376" s="1">
        <v>0</v>
      </c>
      <c r="K376" s="1">
        <v>0</v>
      </c>
      <c r="L376" s="1">
        <v>3576160</v>
      </c>
      <c r="M376" s="1">
        <v>400000</v>
      </c>
      <c r="N376" s="1">
        <v>5434504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5092332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56209548</v>
      </c>
      <c r="AO376" s="1">
        <v>10511283</v>
      </c>
      <c r="AP376" s="1">
        <v>45698265</v>
      </c>
      <c r="AQ376" s="1">
        <v>10575148</v>
      </c>
      <c r="AR376" s="1">
        <v>1586272</v>
      </c>
      <c r="AS376" s="1">
        <v>390000</v>
      </c>
      <c r="AT376" s="1">
        <f t="shared" si="34"/>
        <v>68760968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7748639</v>
      </c>
      <c r="G377" s="1">
        <v>9300448</v>
      </c>
      <c r="H377" s="1">
        <v>0</v>
      </c>
      <c r="I377" s="1">
        <v>5579020</v>
      </c>
      <c r="J377" s="1">
        <v>0</v>
      </c>
      <c r="K377" s="1">
        <v>0</v>
      </c>
      <c r="L377" s="1">
        <v>3741390</v>
      </c>
      <c r="M377" s="1">
        <v>400000</v>
      </c>
      <c r="N377" s="1">
        <v>4078231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4198997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37257994</v>
      </c>
      <c r="AO377" s="1">
        <v>7942888</v>
      </c>
      <c r="AP377" s="1">
        <v>29315106</v>
      </c>
      <c r="AQ377" s="1">
        <v>7229345</v>
      </c>
      <c r="AR377" s="1">
        <v>1084402</v>
      </c>
      <c r="AS377" s="1">
        <v>795000</v>
      </c>
      <c r="AT377" s="1">
        <f t="shared" si="34"/>
        <v>46366741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6654199</v>
      </c>
      <c r="G378" s="1">
        <v>1424677</v>
      </c>
      <c r="H378" s="1">
        <v>0</v>
      </c>
      <c r="I378" s="1">
        <v>4791023</v>
      </c>
      <c r="J378" s="1">
        <v>0</v>
      </c>
      <c r="K378" s="1">
        <v>0</v>
      </c>
      <c r="L378" s="1">
        <v>3741390</v>
      </c>
      <c r="M378" s="1">
        <v>400000</v>
      </c>
      <c r="N378" s="1">
        <v>3502210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3744182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28691488</v>
      </c>
      <c r="AO378" s="1">
        <v>8802313</v>
      </c>
      <c r="AP378" s="1">
        <v>19889175</v>
      </c>
      <c r="AQ378" s="1">
        <v>5071536</v>
      </c>
      <c r="AR378" s="1">
        <v>760730</v>
      </c>
      <c r="AS378" s="1">
        <v>0</v>
      </c>
      <c r="AT378" s="1">
        <f t="shared" si="34"/>
        <v>34523754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7830722</v>
      </c>
      <c r="G379" s="1">
        <v>6223363</v>
      </c>
      <c r="H379" s="1">
        <v>0</v>
      </c>
      <c r="I379" s="1">
        <v>5873042</v>
      </c>
      <c r="J379" s="1">
        <v>0</v>
      </c>
      <c r="K379" s="1">
        <v>0</v>
      </c>
      <c r="L379" s="1">
        <v>3822606</v>
      </c>
      <c r="M379" s="1">
        <v>400000</v>
      </c>
      <c r="N379" s="1">
        <v>4121432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4291594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36996566</v>
      </c>
      <c r="AO379" s="1">
        <v>6003724</v>
      </c>
      <c r="AP379" s="1">
        <v>30992842</v>
      </c>
      <c r="AQ379" s="1">
        <v>6732552</v>
      </c>
      <c r="AR379" s="1">
        <v>1009883</v>
      </c>
      <c r="AS379" s="1">
        <v>1325000</v>
      </c>
      <c r="AT379" s="1">
        <f t="shared" si="34"/>
        <v>46064001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8263026</v>
      </c>
      <c r="G380" s="1">
        <v>3217948</v>
      </c>
      <c r="H380" s="1">
        <v>0</v>
      </c>
      <c r="I380" s="1">
        <v>6114639</v>
      </c>
      <c r="J380" s="1">
        <v>0</v>
      </c>
      <c r="K380" s="1">
        <v>0</v>
      </c>
      <c r="L380" s="1">
        <v>3741390</v>
      </c>
      <c r="M380" s="1">
        <v>400000</v>
      </c>
      <c r="N380" s="1">
        <v>4377762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4328427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33765730</v>
      </c>
      <c r="AO380" s="1">
        <v>6461829</v>
      </c>
      <c r="AP380" s="1">
        <v>27303901</v>
      </c>
      <c r="AQ380" s="1">
        <v>6308638</v>
      </c>
      <c r="AR380" s="1">
        <v>946296</v>
      </c>
      <c r="AS380" s="1">
        <v>585000</v>
      </c>
      <c r="AT380" s="1">
        <f t="shared" si="34"/>
        <v>41605664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8099940</v>
      </c>
      <c r="G381" s="1">
        <v>8013773</v>
      </c>
      <c r="H381" s="1">
        <v>0</v>
      </c>
      <c r="I381" s="1">
        <v>5912957</v>
      </c>
      <c r="J381" s="1">
        <v>0</v>
      </c>
      <c r="K381" s="1">
        <v>0</v>
      </c>
      <c r="L381" s="1">
        <v>3741390</v>
      </c>
      <c r="M381" s="1">
        <v>400000</v>
      </c>
      <c r="N381" s="1">
        <v>4291359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4365195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38147152</v>
      </c>
      <c r="AO381" s="1">
        <v>8065415</v>
      </c>
      <c r="AP381" s="1">
        <v>30081737</v>
      </c>
      <c r="AQ381" s="1">
        <v>7184923</v>
      </c>
      <c r="AR381" s="1">
        <v>1077738</v>
      </c>
      <c r="AS381" s="1">
        <v>1060000</v>
      </c>
      <c r="AT381" s="1">
        <f t="shared" si="34"/>
        <v>47469813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9966939</v>
      </c>
      <c r="G382" s="1">
        <v>6208575</v>
      </c>
      <c r="H382" s="1">
        <v>0</v>
      </c>
      <c r="I382" s="1">
        <v>9002529</v>
      </c>
      <c r="J382" s="1">
        <v>0</v>
      </c>
      <c r="K382" s="1">
        <v>0</v>
      </c>
      <c r="L382" s="1">
        <v>0</v>
      </c>
      <c r="M382" s="1">
        <v>400000</v>
      </c>
      <c r="N382" s="1">
        <v>1685836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4578652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1204167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2890003</v>
      </c>
      <c r="AM382" s="1">
        <v>0</v>
      </c>
      <c r="AN382" s="1">
        <v>40529239</v>
      </c>
      <c r="AO382" s="1">
        <v>8563085</v>
      </c>
      <c r="AP382" s="1">
        <v>31966154</v>
      </c>
      <c r="AQ382" s="1">
        <v>7407340</v>
      </c>
      <c r="AR382" s="1">
        <v>1111101</v>
      </c>
      <c r="AS382" s="1">
        <v>0</v>
      </c>
      <c r="AT382" s="1">
        <f t="shared" si="34"/>
        <v>49047680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8348898</v>
      </c>
      <c r="G383" s="1">
        <v>14488203</v>
      </c>
      <c r="H383" s="1">
        <v>0</v>
      </c>
      <c r="I383" s="1">
        <v>6178184</v>
      </c>
      <c r="J383" s="1">
        <v>0</v>
      </c>
      <c r="K383" s="1">
        <v>0</v>
      </c>
      <c r="L383" s="1">
        <v>3576160</v>
      </c>
      <c r="M383" s="1">
        <v>400000</v>
      </c>
      <c r="N383" s="1">
        <v>4452745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4459608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45226336</v>
      </c>
      <c r="AO383" s="1">
        <v>7556892</v>
      </c>
      <c r="AP383" s="1">
        <v>37669444</v>
      </c>
      <c r="AQ383" s="1">
        <v>8600760</v>
      </c>
      <c r="AR383" s="1">
        <v>1290114</v>
      </c>
      <c r="AS383" s="1">
        <v>600000</v>
      </c>
      <c r="AT383" s="1">
        <f t="shared" si="34"/>
        <v>55717210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9502480</v>
      </c>
      <c r="G384" s="1">
        <v>25525971</v>
      </c>
      <c r="H384" s="1">
        <v>0</v>
      </c>
      <c r="I384" s="1">
        <v>7031835</v>
      </c>
      <c r="J384" s="1">
        <v>0</v>
      </c>
      <c r="K384" s="1">
        <v>0</v>
      </c>
      <c r="L384" s="1">
        <v>3741390</v>
      </c>
      <c r="M384" s="1">
        <v>400000</v>
      </c>
      <c r="N384" s="1">
        <v>5034427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4834824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60504734</v>
      </c>
      <c r="AO384" s="1">
        <v>11214763</v>
      </c>
      <c r="AP384" s="1">
        <v>49289971</v>
      </c>
      <c r="AQ384" s="1">
        <v>11434185</v>
      </c>
      <c r="AR384" s="1">
        <v>1715128</v>
      </c>
      <c r="AS384" s="1">
        <v>600000</v>
      </c>
      <c r="AT384" s="1">
        <f t="shared" si="34"/>
        <v>74254047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7053670</v>
      </c>
      <c r="G385" s="1">
        <v>0</v>
      </c>
      <c r="H385" s="1">
        <v>0</v>
      </c>
      <c r="I385" s="1">
        <v>4373275</v>
      </c>
      <c r="J385" s="1">
        <v>0</v>
      </c>
      <c r="K385" s="1">
        <v>0</v>
      </c>
      <c r="L385" s="1">
        <v>3741390</v>
      </c>
      <c r="M385" s="1">
        <v>400000</v>
      </c>
      <c r="N385" s="1">
        <v>3712458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4648005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25028798</v>
      </c>
      <c r="AO385" s="1">
        <v>5124892</v>
      </c>
      <c r="AP385" s="1">
        <v>19903906</v>
      </c>
      <c r="AQ385" s="1">
        <v>5005760</v>
      </c>
      <c r="AR385" s="1">
        <v>750864</v>
      </c>
      <c r="AS385" s="1">
        <v>300000</v>
      </c>
      <c r="AT385" s="1">
        <f t="shared" si="34"/>
        <v>31085422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11507941</v>
      </c>
      <c r="G386" s="1">
        <v>1671723</v>
      </c>
      <c r="H386" s="1">
        <v>0</v>
      </c>
      <c r="I386" s="1">
        <v>9666670</v>
      </c>
      <c r="J386" s="1">
        <v>0</v>
      </c>
      <c r="K386" s="1">
        <v>0</v>
      </c>
      <c r="L386" s="1">
        <v>3576160</v>
      </c>
      <c r="M386" s="1">
        <v>400000</v>
      </c>
      <c r="N386" s="1">
        <v>6137570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8596161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44878763</v>
      </c>
      <c r="AO386" s="1">
        <v>8247362</v>
      </c>
      <c r="AP386" s="1">
        <v>36631401</v>
      </c>
      <c r="AQ386" s="1">
        <v>8531245</v>
      </c>
      <c r="AR386" s="1">
        <v>1279687</v>
      </c>
      <c r="AS386" s="1">
        <v>530000</v>
      </c>
      <c r="AT386" s="1">
        <f t="shared" si="34"/>
        <v>55219695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6681559</v>
      </c>
      <c r="G387" s="1">
        <v>1953396</v>
      </c>
      <c r="H387" s="1">
        <v>0</v>
      </c>
      <c r="I387" s="1">
        <v>4810723</v>
      </c>
      <c r="J387" s="1">
        <v>0</v>
      </c>
      <c r="K387" s="1">
        <v>0</v>
      </c>
      <c r="L387" s="1">
        <v>3741390</v>
      </c>
      <c r="M387" s="1">
        <v>400000</v>
      </c>
      <c r="N387" s="1">
        <v>3516610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8932124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2812542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41032670</v>
      </c>
      <c r="AO387" s="1">
        <v>10606039</v>
      </c>
      <c r="AP387" s="1">
        <v>30426631</v>
      </c>
      <c r="AQ387" s="1">
        <v>7539773</v>
      </c>
      <c r="AR387" s="1">
        <v>1130966</v>
      </c>
      <c r="AS387" s="1">
        <v>975000</v>
      </c>
      <c r="AT387" s="1">
        <f t="shared" ref="AT387:AT450" si="42">AS387+AR387+AQ387+AN387</f>
        <v>50678409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6287561</v>
      </c>
      <c r="G388" s="1">
        <v>1682867</v>
      </c>
      <c r="H388" s="1">
        <v>0</v>
      </c>
      <c r="I388" s="1">
        <v>4589920</v>
      </c>
      <c r="J388" s="1">
        <v>0</v>
      </c>
      <c r="K388" s="1">
        <v>0</v>
      </c>
      <c r="L388" s="1">
        <v>3741390</v>
      </c>
      <c r="M388" s="1">
        <v>400000</v>
      </c>
      <c r="N388" s="1">
        <v>3309243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8570370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2689217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38183223</v>
      </c>
      <c r="AO388" s="1">
        <v>5907649</v>
      </c>
      <c r="AP388" s="1">
        <v>32275574</v>
      </c>
      <c r="AQ388" s="1">
        <v>7192137</v>
      </c>
      <c r="AR388" s="1">
        <v>1078821</v>
      </c>
      <c r="AS388" s="1">
        <v>530000</v>
      </c>
      <c r="AT388" s="1">
        <f t="shared" si="42"/>
        <v>46984181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7862691</v>
      </c>
      <c r="G389" s="1">
        <v>0</v>
      </c>
      <c r="H389" s="1">
        <v>0</v>
      </c>
      <c r="I389" s="1">
        <v>5503884</v>
      </c>
      <c r="J389" s="1">
        <v>0</v>
      </c>
      <c r="K389" s="1">
        <v>0</v>
      </c>
      <c r="L389" s="1">
        <v>3741390</v>
      </c>
      <c r="M389" s="1">
        <v>400000</v>
      </c>
      <c r="N389" s="1">
        <v>4193435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4227509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28140178</v>
      </c>
      <c r="AO389" s="1">
        <v>6918659</v>
      </c>
      <c r="AP389" s="1">
        <v>21221519</v>
      </c>
      <c r="AQ389" s="1">
        <v>5405782</v>
      </c>
      <c r="AR389" s="1">
        <v>810867</v>
      </c>
      <c r="AS389" s="1">
        <v>1325000</v>
      </c>
      <c r="AT389" s="1">
        <f t="shared" si="42"/>
        <v>35681827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18008216</v>
      </c>
      <c r="G390" s="1">
        <v>8911548</v>
      </c>
      <c r="H390" s="1">
        <v>0</v>
      </c>
      <c r="I390" s="1">
        <v>14069112</v>
      </c>
      <c r="J390" s="1">
        <v>0</v>
      </c>
      <c r="K390" s="1">
        <v>5500000</v>
      </c>
      <c r="L390" s="1">
        <v>0</v>
      </c>
      <c r="M390" s="1">
        <v>400000</v>
      </c>
      <c r="N390" s="1">
        <v>3134540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10691829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2238957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4477915</v>
      </c>
      <c r="AM390" s="1">
        <v>0</v>
      </c>
      <c r="AN390" s="1">
        <v>69643386</v>
      </c>
      <c r="AO390" s="1">
        <v>10643234</v>
      </c>
      <c r="AP390" s="1">
        <v>59000152</v>
      </c>
      <c r="AQ390" s="1">
        <v>13706423</v>
      </c>
      <c r="AR390" s="1">
        <v>2055964</v>
      </c>
      <c r="AS390" s="1">
        <v>0</v>
      </c>
      <c r="AT390" s="1">
        <f t="shared" si="42"/>
        <v>85405773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8991477</v>
      </c>
      <c r="G391" s="1">
        <v>13649377</v>
      </c>
      <c r="H391" s="1">
        <v>0</v>
      </c>
      <c r="I391" s="1">
        <v>6563778</v>
      </c>
      <c r="J391" s="1">
        <v>0</v>
      </c>
      <c r="K391" s="1">
        <v>0</v>
      </c>
      <c r="L391" s="1">
        <v>3741390</v>
      </c>
      <c r="M391" s="1">
        <v>400000</v>
      </c>
      <c r="N391" s="1">
        <v>4763697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5698301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5111837</v>
      </c>
      <c r="AG391" s="1">
        <v>0</v>
      </c>
      <c r="AH391" s="1">
        <v>0</v>
      </c>
      <c r="AI391" s="1">
        <v>2500000</v>
      </c>
      <c r="AJ391" s="1">
        <v>0</v>
      </c>
      <c r="AK391" s="1">
        <v>0</v>
      </c>
      <c r="AL391" s="1">
        <v>0</v>
      </c>
      <c r="AM391" s="1">
        <v>0</v>
      </c>
      <c r="AN391" s="1">
        <v>52519857</v>
      </c>
      <c r="AO391" s="1">
        <v>5935730</v>
      </c>
      <c r="AP391" s="1">
        <v>46584127</v>
      </c>
      <c r="AQ391" s="1">
        <v>8981604</v>
      </c>
      <c r="AR391" s="1">
        <v>1347241</v>
      </c>
      <c r="AS391" s="1">
        <v>0</v>
      </c>
      <c r="AT391" s="1">
        <f t="shared" si="42"/>
        <v>62848702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12379728</v>
      </c>
      <c r="G392" s="1">
        <v>1699818</v>
      </c>
      <c r="H392" s="1">
        <v>0</v>
      </c>
      <c r="I392" s="1">
        <v>11498903</v>
      </c>
      <c r="J392" s="1">
        <v>0</v>
      </c>
      <c r="K392" s="1">
        <v>4620000</v>
      </c>
      <c r="L392" s="1">
        <v>0</v>
      </c>
      <c r="M392" s="1">
        <v>400000</v>
      </c>
      <c r="N392" s="1">
        <v>2383360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9008841</v>
      </c>
      <c r="W392" s="1">
        <v>1100000</v>
      </c>
      <c r="X392" s="1">
        <v>679927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1702400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11204479</v>
      </c>
      <c r="AM392" s="1">
        <v>0</v>
      </c>
      <c r="AN392" s="1">
        <v>57947456</v>
      </c>
      <c r="AO392" s="1">
        <v>13571813</v>
      </c>
      <c r="AP392" s="1">
        <v>44375643</v>
      </c>
      <c r="AQ392" s="1">
        <v>11335491</v>
      </c>
      <c r="AR392" s="1">
        <v>1700324</v>
      </c>
      <c r="AS392" s="1">
        <v>0</v>
      </c>
      <c r="AT392" s="1">
        <f t="shared" si="42"/>
        <v>70983271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11123139</v>
      </c>
      <c r="G393" s="1">
        <v>1591917</v>
      </c>
      <c r="H393" s="1">
        <v>0</v>
      </c>
      <c r="I393" s="1">
        <v>7994557</v>
      </c>
      <c r="J393" s="1">
        <v>0</v>
      </c>
      <c r="K393" s="1">
        <v>4620000</v>
      </c>
      <c r="L393" s="1">
        <v>0</v>
      </c>
      <c r="M393" s="1">
        <v>400000</v>
      </c>
      <c r="N393" s="1">
        <v>1894837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12522975</v>
      </c>
      <c r="W393" s="1">
        <v>1100000</v>
      </c>
      <c r="X393" s="1">
        <v>0</v>
      </c>
      <c r="Y393" s="1">
        <v>46742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1353448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4439315</v>
      </c>
      <c r="AM393" s="1">
        <v>0</v>
      </c>
      <c r="AN393" s="1">
        <v>48356930</v>
      </c>
      <c r="AO393" s="1">
        <v>6900604</v>
      </c>
      <c r="AP393" s="1">
        <v>41456326</v>
      </c>
      <c r="AQ393" s="1">
        <v>9417383</v>
      </c>
      <c r="AR393" s="1">
        <v>1412609</v>
      </c>
      <c r="AS393" s="1">
        <v>0</v>
      </c>
      <c r="AT393" s="1">
        <f t="shared" si="42"/>
        <v>59186922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16228265</v>
      </c>
      <c r="G394" s="1">
        <v>6907311</v>
      </c>
      <c r="H394" s="1">
        <v>0</v>
      </c>
      <c r="I394" s="1">
        <v>12286583</v>
      </c>
      <c r="J394" s="1">
        <v>0</v>
      </c>
      <c r="K394" s="1">
        <v>5500000</v>
      </c>
      <c r="L394" s="1">
        <v>0</v>
      </c>
      <c r="M394" s="1">
        <v>400000</v>
      </c>
      <c r="N394" s="1">
        <v>2814762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11581986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2010544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4021090</v>
      </c>
      <c r="AM394" s="1">
        <v>0</v>
      </c>
      <c r="AN394" s="1">
        <v>65073079</v>
      </c>
      <c r="AO394" s="1">
        <v>16868911</v>
      </c>
      <c r="AP394" s="1">
        <v>48204168</v>
      </c>
      <c r="AQ394" s="1">
        <v>12570108</v>
      </c>
      <c r="AR394" s="1">
        <v>1885516</v>
      </c>
      <c r="AS394" s="1">
        <v>0</v>
      </c>
      <c r="AT394" s="1">
        <f t="shared" si="42"/>
        <v>79528703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12231890</v>
      </c>
      <c r="G395" s="1">
        <v>4741391</v>
      </c>
      <c r="H395" s="1">
        <v>0</v>
      </c>
      <c r="I395" s="1">
        <v>8764574</v>
      </c>
      <c r="J395" s="1">
        <v>0</v>
      </c>
      <c r="K395" s="1">
        <v>4620000</v>
      </c>
      <c r="L395" s="1">
        <v>0</v>
      </c>
      <c r="M395" s="1">
        <v>400000</v>
      </c>
      <c r="N395" s="1">
        <v>2267810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6282206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1619866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2429798</v>
      </c>
      <c r="AM395" s="1">
        <v>0</v>
      </c>
      <c r="AN395" s="1">
        <v>46838804</v>
      </c>
      <c r="AO395" s="1">
        <v>9804666</v>
      </c>
      <c r="AP395" s="1">
        <v>37034138</v>
      </c>
      <c r="AQ395" s="1">
        <v>8891507</v>
      </c>
      <c r="AR395" s="1">
        <v>1333726</v>
      </c>
      <c r="AS395" s="1">
        <v>0</v>
      </c>
      <c r="AT395" s="1">
        <f t="shared" si="42"/>
        <v>57064037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12218446</v>
      </c>
      <c r="G396" s="1">
        <v>13804768</v>
      </c>
      <c r="H396" s="1">
        <v>0</v>
      </c>
      <c r="I396" s="1">
        <v>11248249</v>
      </c>
      <c r="J396" s="1">
        <v>0</v>
      </c>
      <c r="K396" s="1">
        <v>4620000</v>
      </c>
      <c r="L396" s="1">
        <v>0</v>
      </c>
      <c r="M396" s="1">
        <v>400000</v>
      </c>
      <c r="N396" s="1">
        <v>2319758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8709960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1656970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10425969</v>
      </c>
      <c r="AM396" s="1">
        <v>0</v>
      </c>
      <c r="AN396" s="1">
        <v>69547765</v>
      </c>
      <c r="AO396" s="1">
        <v>11859440</v>
      </c>
      <c r="AP396" s="1">
        <v>57688325</v>
      </c>
      <c r="AQ396" s="1">
        <v>13655553</v>
      </c>
      <c r="AR396" s="1">
        <v>2048333</v>
      </c>
      <c r="AS396" s="1">
        <v>0</v>
      </c>
      <c r="AT396" s="1">
        <f t="shared" si="42"/>
        <v>85251651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15237682</v>
      </c>
      <c r="G397" s="1">
        <v>6146310</v>
      </c>
      <c r="H397" s="1">
        <v>0</v>
      </c>
      <c r="I397" s="1">
        <v>10216045</v>
      </c>
      <c r="J397" s="1">
        <v>0</v>
      </c>
      <c r="K397" s="1">
        <v>5500000</v>
      </c>
      <c r="L397" s="1">
        <v>0</v>
      </c>
      <c r="M397" s="1">
        <v>400000</v>
      </c>
      <c r="N397" s="1">
        <v>2419096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8558776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1727926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3317618</v>
      </c>
      <c r="AM397" s="1">
        <v>0</v>
      </c>
      <c r="AN397" s="1">
        <v>55893453</v>
      </c>
      <c r="AO397" s="1">
        <v>10341406</v>
      </c>
      <c r="AP397" s="1">
        <v>45552047</v>
      </c>
      <c r="AQ397" s="1">
        <v>10924691</v>
      </c>
      <c r="AR397" s="1">
        <v>1638704</v>
      </c>
      <c r="AS397" s="1">
        <v>0</v>
      </c>
      <c r="AT397" s="1">
        <f t="shared" si="42"/>
        <v>68456848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12296095</v>
      </c>
      <c r="G398" s="1">
        <v>8825328</v>
      </c>
      <c r="H398" s="1">
        <v>0</v>
      </c>
      <c r="I398" s="1">
        <v>9884817</v>
      </c>
      <c r="J398" s="1">
        <v>0</v>
      </c>
      <c r="K398" s="1">
        <v>4620000</v>
      </c>
      <c r="L398" s="1">
        <v>0</v>
      </c>
      <c r="M398" s="1">
        <v>400000</v>
      </c>
      <c r="N398" s="1">
        <v>2331466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8064347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1665332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8884667</v>
      </c>
      <c r="AM398" s="1">
        <v>0</v>
      </c>
      <c r="AN398" s="1">
        <v>61126969</v>
      </c>
      <c r="AO398" s="1">
        <v>8631154</v>
      </c>
      <c r="AP398" s="1">
        <v>52495815</v>
      </c>
      <c r="AQ398" s="1">
        <v>11971394</v>
      </c>
      <c r="AR398" s="1">
        <v>1795709</v>
      </c>
      <c r="AS398" s="1">
        <v>0</v>
      </c>
      <c r="AT398" s="1">
        <f t="shared" si="42"/>
        <v>74894072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15563555</v>
      </c>
      <c r="G399" s="1">
        <v>10241253</v>
      </c>
      <c r="H399" s="1">
        <v>0</v>
      </c>
      <c r="I399" s="1">
        <v>11255535</v>
      </c>
      <c r="J399" s="1">
        <v>0</v>
      </c>
      <c r="K399" s="1">
        <v>5500000</v>
      </c>
      <c r="L399" s="1">
        <v>0</v>
      </c>
      <c r="M399" s="1">
        <v>400000</v>
      </c>
      <c r="N399" s="1">
        <v>2568165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12073441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1834404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3522055</v>
      </c>
      <c r="AM399" s="1">
        <v>0</v>
      </c>
      <c r="AN399" s="1">
        <v>64058408</v>
      </c>
      <c r="AO399" s="1">
        <v>15169753</v>
      </c>
      <c r="AP399" s="1">
        <v>48888655</v>
      </c>
      <c r="AQ399" s="1">
        <v>12811682</v>
      </c>
      <c r="AR399" s="1">
        <v>1921752</v>
      </c>
      <c r="AS399" s="1">
        <v>0</v>
      </c>
      <c r="AT399" s="1">
        <f t="shared" si="42"/>
        <v>78791842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12493619</v>
      </c>
      <c r="G400" s="1">
        <v>11335371</v>
      </c>
      <c r="H400" s="1">
        <v>0</v>
      </c>
      <c r="I400" s="1">
        <v>10544257</v>
      </c>
      <c r="J400" s="1">
        <v>0</v>
      </c>
      <c r="K400" s="1">
        <v>4620000</v>
      </c>
      <c r="L400" s="1">
        <v>0</v>
      </c>
      <c r="M400" s="1">
        <v>400000</v>
      </c>
      <c r="N400" s="1">
        <v>2407367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8343909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1719548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9113075</v>
      </c>
      <c r="AM400" s="1">
        <v>0</v>
      </c>
      <c r="AN400" s="1">
        <v>65160736</v>
      </c>
      <c r="AO400" s="1">
        <v>9331911</v>
      </c>
      <c r="AP400" s="1">
        <v>55828825</v>
      </c>
      <c r="AQ400" s="1">
        <v>12778147</v>
      </c>
      <c r="AR400" s="1">
        <v>1916722</v>
      </c>
      <c r="AS400" s="1">
        <v>0</v>
      </c>
      <c r="AT400" s="1">
        <f t="shared" si="42"/>
        <v>79855605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11065183</v>
      </c>
      <c r="G401" s="1">
        <v>1094589</v>
      </c>
      <c r="H401" s="1">
        <v>0</v>
      </c>
      <c r="I401" s="1">
        <v>4902125</v>
      </c>
      <c r="J401" s="1">
        <v>0</v>
      </c>
      <c r="K401" s="1">
        <v>4620000</v>
      </c>
      <c r="L401" s="1">
        <v>0</v>
      </c>
      <c r="M401" s="1">
        <v>400000</v>
      </c>
      <c r="N401" s="1">
        <v>1848635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8295732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1320454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3591635</v>
      </c>
      <c r="AM401" s="1">
        <v>0</v>
      </c>
      <c r="AN401" s="1">
        <v>38238353</v>
      </c>
      <c r="AO401" s="1">
        <v>11995675</v>
      </c>
      <c r="AP401" s="1">
        <v>26242678</v>
      </c>
      <c r="AQ401" s="1">
        <v>7647671</v>
      </c>
      <c r="AR401" s="1">
        <v>1147151</v>
      </c>
      <c r="AS401" s="1">
        <v>0</v>
      </c>
      <c r="AT401" s="1">
        <f t="shared" si="42"/>
        <v>47033175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11957457</v>
      </c>
      <c r="G402" s="1">
        <v>8526868</v>
      </c>
      <c r="H402" s="1">
        <v>0</v>
      </c>
      <c r="I402" s="1">
        <v>9571250</v>
      </c>
      <c r="J402" s="1">
        <v>0</v>
      </c>
      <c r="K402" s="1">
        <v>4620000</v>
      </c>
      <c r="L402" s="1">
        <v>0</v>
      </c>
      <c r="M402" s="1">
        <v>400000</v>
      </c>
      <c r="N402" s="1">
        <v>2236338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14593338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1597386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8379391</v>
      </c>
      <c r="AM402" s="1">
        <v>0</v>
      </c>
      <c r="AN402" s="1">
        <v>67099057</v>
      </c>
      <c r="AO402" s="1">
        <v>11435715</v>
      </c>
      <c r="AP402" s="1">
        <v>55663342</v>
      </c>
      <c r="AQ402" s="1">
        <v>12943558</v>
      </c>
      <c r="AR402" s="1">
        <v>1941534</v>
      </c>
      <c r="AS402" s="1">
        <v>0</v>
      </c>
      <c r="AT402" s="1">
        <f t="shared" si="42"/>
        <v>81984149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11857565</v>
      </c>
      <c r="G403" s="1">
        <v>641000</v>
      </c>
      <c r="H403" s="1">
        <v>0</v>
      </c>
      <c r="I403" s="1">
        <v>9398770</v>
      </c>
      <c r="J403" s="1">
        <v>0</v>
      </c>
      <c r="K403" s="1">
        <v>3465000</v>
      </c>
      <c r="L403" s="1">
        <v>0</v>
      </c>
      <c r="M403" s="1">
        <v>400000</v>
      </c>
      <c r="N403" s="1">
        <v>2182231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1270000</v>
      </c>
      <c r="U403" s="1">
        <v>0</v>
      </c>
      <c r="V403" s="1">
        <v>17605814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1558738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4613860</v>
      </c>
      <c r="AM403" s="1">
        <v>0</v>
      </c>
      <c r="AN403" s="1">
        <v>54092978</v>
      </c>
      <c r="AO403" s="1">
        <v>8478259</v>
      </c>
      <c r="AP403" s="1">
        <v>45614719</v>
      </c>
      <c r="AQ403" s="1">
        <v>10564595</v>
      </c>
      <c r="AR403" s="1">
        <v>1584691</v>
      </c>
      <c r="AS403" s="1">
        <v>0</v>
      </c>
      <c r="AT403" s="1">
        <f t="shared" si="42"/>
        <v>66242264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11646287</v>
      </c>
      <c r="G404" s="1">
        <v>4036528</v>
      </c>
      <c r="H404" s="1">
        <v>0</v>
      </c>
      <c r="I404" s="1">
        <v>9387263</v>
      </c>
      <c r="J404" s="1">
        <v>0</v>
      </c>
      <c r="K404" s="1">
        <v>4620000</v>
      </c>
      <c r="L404" s="1">
        <v>0</v>
      </c>
      <c r="M404" s="1">
        <v>400000</v>
      </c>
      <c r="N404" s="1">
        <v>2107901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11766261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1505643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7589236</v>
      </c>
      <c r="AM404" s="1">
        <v>0</v>
      </c>
      <c r="AN404" s="1">
        <v>55270388</v>
      </c>
      <c r="AO404" s="1">
        <v>11076905</v>
      </c>
      <c r="AP404" s="1">
        <v>44193483</v>
      </c>
      <c r="AQ404" s="1">
        <v>10831824</v>
      </c>
      <c r="AR404" s="1">
        <v>1624774</v>
      </c>
      <c r="AS404" s="1">
        <v>0</v>
      </c>
      <c r="AT404" s="1">
        <f t="shared" si="42"/>
        <v>67726986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12508745</v>
      </c>
      <c r="G405" s="1">
        <v>6486107</v>
      </c>
      <c r="H405" s="1">
        <v>0</v>
      </c>
      <c r="I405" s="1">
        <v>10239561</v>
      </c>
      <c r="J405" s="1">
        <v>0</v>
      </c>
      <c r="K405" s="1">
        <v>4620000</v>
      </c>
      <c r="L405" s="1">
        <v>0</v>
      </c>
      <c r="M405" s="1">
        <v>400000</v>
      </c>
      <c r="N405" s="1">
        <v>2408794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8184671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1720567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8707857</v>
      </c>
      <c r="AM405" s="1">
        <v>0</v>
      </c>
      <c r="AN405" s="1">
        <v>60573357</v>
      </c>
      <c r="AO405" s="1">
        <v>11784857</v>
      </c>
      <c r="AP405" s="1">
        <v>48788500</v>
      </c>
      <c r="AQ405" s="1">
        <v>11638418</v>
      </c>
      <c r="AR405" s="1">
        <v>1745763</v>
      </c>
      <c r="AS405" s="1">
        <v>0</v>
      </c>
      <c r="AT405" s="1">
        <f t="shared" si="42"/>
        <v>73957538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13425387</v>
      </c>
      <c r="G406" s="1">
        <v>3700806</v>
      </c>
      <c r="H406" s="1">
        <v>0</v>
      </c>
      <c r="I406" s="1">
        <v>11223713</v>
      </c>
      <c r="J406" s="1">
        <v>0</v>
      </c>
      <c r="K406" s="1">
        <v>4620000</v>
      </c>
      <c r="L406" s="1">
        <v>0</v>
      </c>
      <c r="M406" s="1">
        <v>400000</v>
      </c>
      <c r="N406" s="1">
        <v>2560665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13380003</v>
      </c>
      <c r="W406" s="1">
        <v>1100000</v>
      </c>
      <c r="X406" s="1">
        <v>1850403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1829047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10026889</v>
      </c>
      <c r="AM406" s="1">
        <v>0</v>
      </c>
      <c r="AN406" s="1">
        <v>65386913</v>
      </c>
      <c r="AO406" s="1">
        <v>10269641</v>
      </c>
      <c r="AP406" s="1">
        <v>55117272</v>
      </c>
      <c r="AQ406" s="1">
        <v>12823383</v>
      </c>
      <c r="AR406" s="1">
        <v>1923507</v>
      </c>
      <c r="AS406" s="1">
        <v>0</v>
      </c>
      <c r="AT406" s="1">
        <f t="shared" si="42"/>
        <v>80133803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11972456</v>
      </c>
      <c r="G407" s="1">
        <v>2293657</v>
      </c>
      <c r="H407" s="1">
        <v>0</v>
      </c>
      <c r="I407" s="1">
        <v>9721533</v>
      </c>
      <c r="J407" s="1">
        <v>0</v>
      </c>
      <c r="K407" s="1">
        <v>4620000</v>
      </c>
      <c r="L407" s="1">
        <v>0</v>
      </c>
      <c r="M407" s="1">
        <v>400000</v>
      </c>
      <c r="N407" s="1">
        <v>2207171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10864565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1576552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4288220</v>
      </c>
      <c r="AM407" s="1">
        <v>0</v>
      </c>
      <c r="AN407" s="1">
        <v>51425423</v>
      </c>
      <c r="AO407" s="1">
        <v>15034460</v>
      </c>
      <c r="AP407" s="1">
        <v>36390963</v>
      </c>
      <c r="AQ407" s="1">
        <v>9808831</v>
      </c>
      <c r="AR407" s="1">
        <v>1471325</v>
      </c>
      <c r="AS407" s="1">
        <v>0</v>
      </c>
      <c r="AT407" s="1">
        <f t="shared" si="42"/>
        <v>62705579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12514326</v>
      </c>
      <c r="G408" s="1">
        <v>3865358</v>
      </c>
      <c r="H408" s="1">
        <v>0</v>
      </c>
      <c r="I408" s="1">
        <v>9610580</v>
      </c>
      <c r="J408" s="1">
        <v>0</v>
      </c>
      <c r="K408" s="1">
        <v>4620000</v>
      </c>
      <c r="L408" s="1">
        <v>0</v>
      </c>
      <c r="M408" s="1">
        <v>400000</v>
      </c>
      <c r="N408" s="1">
        <v>2403593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7879212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1716852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8012092</v>
      </c>
      <c r="AM408" s="1">
        <v>0</v>
      </c>
      <c r="AN408" s="1">
        <v>56319878</v>
      </c>
      <c r="AO408" s="1">
        <v>9624813</v>
      </c>
      <c r="AP408" s="1">
        <v>46695065</v>
      </c>
      <c r="AQ408" s="1">
        <v>10787722</v>
      </c>
      <c r="AR408" s="1">
        <v>1618158</v>
      </c>
      <c r="AS408" s="1">
        <v>0</v>
      </c>
      <c r="AT408" s="1">
        <f t="shared" si="42"/>
        <v>68725758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12346495</v>
      </c>
      <c r="G409" s="1">
        <v>8264569</v>
      </c>
      <c r="H409" s="1">
        <v>0</v>
      </c>
      <c r="I409" s="1">
        <v>9718383</v>
      </c>
      <c r="J409" s="1">
        <v>0</v>
      </c>
      <c r="K409" s="1">
        <v>3465000</v>
      </c>
      <c r="L409" s="1">
        <v>0</v>
      </c>
      <c r="M409" s="1">
        <v>400000</v>
      </c>
      <c r="N409" s="1">
        <v>2320684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6843946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1657632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3713094</v>
      </c>
      <c r="AM409" s="1">
        <v>0</v>
      </c>
      <c r="AN409" s="1">
        <v>49829803</v>
      </c>
      <c r="AO409" s="1">
        <v>6480120</v>
      </c>
      <c r="AP409" s="1">
        <v>43349683</v>
      </c>
      <c r="AQ409" s="1">
        <v>9965961</v>
      </c>
      <c r="AR409" s="1">
        <v>1494894</v>
      </c>
      <c r="AS409" s="1">
        <v>0</v>
      </c>
      <c r="AT409" s="1">
        <f t="shared" si="42"/>
        <v>61290658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14166713</v>
      </c>
      <c r="G410" s="1">
        <v>3509830</v>
      </c>
      <c r="H410" s="1">
        <v>0</v>
      </c>
      <c r="I410" s="1">
        <v>11922887</v>
      </c>
      <c r="J410" s="1">
        <v>0</v>
      </c>
      <c r="K410" s="1">
        <v>4620000</v>
      </c>
      <c r="L410" s="1">
        <v>0</v>
      </c>
      <c r="M410" s="1">
        <v>400000</v>
      </c>
      <c r="N410" s="1">
        <v>2787629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8455314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1991163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5893842</v>
      </c>
      <c r="AM410" s="1">
        <v>0</v>
      </c>
      <c r="AN410" s="1">
        <v>54847378</v>
      </c>
      <c r="AO410" s="1">
        <v>9605639</v>
      </c>
      <c r="AP410" s="1">
        <v>45241739</v>
      </c>
      <c r="AQ410" s="1">
        <v>10969476</v>
      </c>
      <c r="AR410" s="1">
        <v>1645421</v>
      </c>
      <c r="AS410" s="1">
        <v>0</v>
      </c>
      <c r="AT410" s="1">
        <f t="shared" si="42"/>
        <v>67462275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12007438</v>
      </c>
      <c r="G411" s="1">
        <v>3678093</v>
      </c>
      <c r="H411" s="1">
        <v>0</v>
      </c>
      <c r="I411" s="1">
        <v>9259943</v>
      </c>
      <c r="J411" s="1">
        <v>0</v>
      </c>
      <c r="K411" s="1">
        <v>3465000</v>
      </c>
      <c r="L411" s="1">
        <v>0</v>
      </c>
      <c r="M411" s="1">
        <v>400000</v>
      </c>
      <c r="N411" s="1">
        <v>2217095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7497487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1583639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7529658</v>
      </c>
      <c r="AM411" s="1">
        <v>0</v>
      </c>
      <c r="AN411" s="1">
        <v>51751368</v>
      </c>
      <c r="AO411" s="1">
        <v>6370870</v>
      </c>
      <c r="AP411" s="1">
        <v>45380498</v>
      </c>
      <c r="AQ411" s="1">
        <v>10096274</v>
      </c>
      <c r="AR411" s="1">
        <v>1514441</v>
      </c>
      <c r="AS411" s="1">
        <v>0</v>
      </c>
      <c r="AT411" s="1">
        <f t="shared" si="42"/>
        <v>63362083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12626831</v>
      </c>
      <c r="G412" s="1">
        <v>6548202</v>
      </c>
      <c r="H412" s="1">
        <v>0</v>
      </c>
      <c r="I412" s="1">
        <v>10263560</v>
      </c>
      <c r="J412" s="1">
        <v>0</v>
      </c>
      <c r="K412" s="1">
        <v>3465000</v>
      </c>
      <c r="L412" s="1">
        <v>0</v>
      </c>
      <c r="M412" s="1">
        <v>400000</v>
      </c>
      <c r="N412" s="1">
        <v>2452059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8263027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1751470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8832282</v>
      </c>
      <c r="AM412" s="1">
        <v>0</v>
      </c>
      <c r="AN412" s="1">
        <v>58805358</v>
      </c>
      <c r="AO412" s="1">
        <v>13157544</v>
      </c>
      <c r="AP412" s="1">
        <v>45647814</v>
      </c>
      <c r="AQ412" s="1">
        <v>11507072</v>
      </c>
      <c r="AR412" s="1">
        <v>1726061</v>
      </c>
      <c r="AS412" s="1">
        <v>0</v>
      </c>
      <c r="AT412" s="1">
        <f t="shared" si="42"/>
        <v>72038491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12039439</v>
      </c>
      <c r="G413" s="1">
        <v>4053473</v>
      </c>
      <c r="H413" s="1">
        <v>0</v>
      </c>
      <c r="I413" s="1">
        <v>10418048</v>
      </c>
      <c r="J413" s="1">
        <v>0</v>
      </c>
      <c r="K413" s="1">
        <v>4620000</v>
      </c>
      <c r="L413" s="1">
        <v>0</v>
      </c>
      <c r="M413" s="1">
        <v>400000</v>
      </c>
      <c r="N413" s="1">
        <v>2253819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19937612</v>
      </c>
      <c r="W413" s="1">
        <v>1100000</v>
      </c>
      <c r="X413" s="1">
        <v>0</v>
      </c>
      <c r="Y413" s="1">
        <v>103854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1609875</v>
      </c>
      <c r="AF413" s="1">
        <v>0</v>
      </c>
      <c r="AG413" s="1">
        <v>0</v>
      </c>
      <c r="AH413" s="1">
        <v>-2759</v>
      </c>
      <c r="AI413" s="1">
        <v>0</v>
      </c>
      <c r="AJ413" s="1">
        <v>0</v>
      </c>
      <c r="AK413" s="1">
        <v>0</v>
      </c>
      <c r="AL413" s="1">
        <v>5280375</v>
      </c>
      <c r="AM413" s="1">
        <v>0</v>
      </c>
      <c r="AN413" s="1">
        <v>61813736</v>
      </c>
      <c r="AO413" s="1">
        <v>15994023</v>
      </c>
      <c r="AP413" s="1">
        <v>45819713</v>
      </c>
      <c r="AQ413" s="1">
        <v>12362747</v>
      </c>
      <c r="AR413" s="1">
        <v>1854416</v>
      </c>
      <c r="AS413" s="1">
        <v>0</v>
      </c>
      <c r="AT413" s="1">
        <f t="shared" si="42"/>
        <v>76030899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10817227</v>
      </c>
      <c r="G414" s="1">
        <v>6139402</v>
      </c>
      <c r="H414" s="1">
        <v>0</v>
      </c>
      <c r="I414" s="1">
        <v>8102118</v>
      </c>
      <c r="J414" s="1">
        <v>0</v>
      </c>
      <c r="K414" s="1">
        <v>4620000</v>
      </c>
      <c r="L414" s="1">
        <v>0</v>
      </c>
      <c r="M414" s="1">
        <v>400000</v>
      </c>
      <c r="N414" s="1">
        <v>1806515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12659325</v>
      </c>
      <c r="W414" s="1">
        <v>1100000</v>
      </c>
      <c r="X414" s="1">
        <v>1570243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1290368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6754967</v>
      </c>
      <c r="AM414" s="1">
        <v>0</v>
      </c>
      <c r="AN414" s="1">
        <v>57641434</v>
      </c>
      <c r="AO414" s="1">
        <v>12040907</v>
      </c>
      <c r="AP414" s="1">
        <v>45600527</v>
      </c>
      <c r="AQ414" s="1">
        <v>11052033</v>
      </c>
      <c r="AR414" s="1">
        <v>1657805</v>
      </c>
      <c r="AS414" s="1">
        <v>0</v>
      </c>
      <c r="AT414" s="1">
        <f t="shared" si="42"/>
        <v>70351272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11503981</v>
      </c>
      <c r="G415" s="1">
        <v>16082495</v>
      </c>
      <c r="H415" s="1">
        <v>0</v>
      </c>
      <c r="I415" s="1">
        <v>8765411</v>
      </c>
      <c r="J415" s="1">
        <v>0</v>
      </c>
      <c r="K415" s="1">
        <v>4620000</v>
      </c>
      <c r="L415" s="1">
        <v>0</v>
      </c>
      <c r="M415" s="1">
        <v>400000</v>
      </c>
      <c r="N415" s="1">
        <v>2053647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10362971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1466890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8849350</v>
      </c>
      <c r="AM415" s="1">
        <v>0</v>
      </c>
      <c r="AN415" s="1">
        <v>68144678</v>
      </c>
      <c r="AO415" s="1">
        <v>14643023</v>
      </c>
      <c r="AP415" s="1">
        <v>53501655</v>
      </c>
      <c r="AQ415" s="1">
        <v>13374936</v>
      </c>
      <c r="AR415" s="1">
        <v>2006240</v>
      </c>
      <c r="AS415" s="1">
        <v>0</v>
      </c>
      <c r="AT415" s="1">
        <f t="shared" si="42"/>
        <v>83525854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12213338</v>
      </c>
      <c r="G416" s="1">
        <v>6151223</v>
      </c>
      <c r="H416" s="1">
        <v>0</v>
      </c>
      <c r="I416" s="1">
        <v>9607615</v>
      </c>
      <c r="J416" s="1">
        <v>0</v>
      </c>
      <c r="K416" s="1">
        <v>4620000</v>
      </c>
      <c r="L416" s="1">
        <v>0</v>
      </c>
      <c r="M416" s="1">
        <v>400000</v>
      </c>
      <c r="N416" s="1">
        <v>2295347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7762087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1639533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7992370</v>
      </c>
      <c r="AM416" s="1">
        <v>0</v>
      </c>
      <c r="AN416" s="1">
        <v>56824417</v>
      </c>
      <c r="AO416" s="1">
        <v>11099778</v>
      </c>
      <c r="AP416" s="1">
        <v>45724639</v>
      </c>
      <c r="AQ416" s="1">
        <v>11110883</v>
      </c>
      <c r="AR416" s="1">
        <v>1666633</v>
      </c>
      <c r="AS416" s="1">
        <v>0</v>
      </c>
      <c r="AT416" s="1">
        <f t="shared" si="42"/>
        <v>69601933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14942474</v>
      </c>
      <c r="G417" s="1">
        <v>4285372</v>
      </c>
      <c r="H417" s="1">
        <v>0</v>
      </c>
      <c r="I417" s="1">
        <v>11352511</v>
      </c>
      <c r="J417" s="1">
        <v>0</v>
      </c>
      <c r="K417" s="1">
        <v>5500000</v>
      </c>
      <c r="L417" s="1">
        <v>0</v>
      </c>
      <c r="M417" s="1">
        <v>400000</v>
      </c>
      <c r="N417" s="1">
        <v>2383239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16668669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1702313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8159738</v>
      </c>
      <c r="AM417" s="1">
        <v>0</v>
      </c>
      <c r="AN417" s="1">
        <v>69933385</v>
      </c>
      <c r="AO417" s="1">
        <v>9125448</v>
      </c>
      <c r="AP417" s="1">
        <v>60807937</v>
      </c>
      <c r="AQ417" s="1">
        <v>13732677</v>
      </c>
      <c r="AR417" s="1">
        <v>2059902</v>
      </c>
      <c r="AS417" s="1">
        <v>0</v>
      </c>
      <c r="AT417" s="1">
        <f t="shared" si="42"/>
        <v>85725964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12387676</v>
      </c>
      <c r="G418" s="1">
        <v>3263664</v>
      </c>
      <c r="H418" s="1">
        <v>0</v>
      </c>
      <c r="I418" s="1">
        <v>9587932</v>
      </c>
      <c r="J418" s="1">
        <v>0</v>
      </c>
      <c r="K418" s="1">
        <v>4620000</v>
      </c>
      <c r="L418" s="1">
        <v>0</v>
      </c>
      <c r="M418" s="1">
        <v>400000</v>
      </c>
      <c r="N418" s="1">
        <v>2358879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7862292</v>
      </c>
      <c r="W418" s="1">
        <v>1100000</v>
      </c>
      <c r="X418" s="1">
        <v>1780181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1684914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8164476</v>
      </c>
      <c r="AM418" s="1">
        <v>0</v>
      </c>
      <c r="AN418" s="1">
        <v>55591283</v>
      </c>
      <c r="AO418" s="1">
        <v>6940409</v>
      </c>
      <c r="AP418" s="1">
        <v>48650874</v>
      </c>
      <c r="AQ418" s="1">
        <v>10642003</v>
      </c>
      <c r="AR418" s="1">
        <v>1596300</v>
      </c>
      <c r="AS418" s="1">
        <v>0</v>
      </c>
      <c r="AT418" s="1">
        <f t="shared" si="42"/>
        <v>67829586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12038122</v>
      </c>
      <c r="G419" s="1">
        <v>3650178</v>
      </c>
      <c r="H419" s="1">
        <v>0</v>
      </c>
      <c r="I419" s="1">
        <v>8617654</v>
      </c>
      <c r="J419" s="1">
        <v>0</v>
      </c>
      <c r="K419" s="1">
        <v>3465000</v>
      </c>
      <c r="L419" s="1">
        <v>0</v>
      </c>
      <c r="M419" s="1">
        <v>400000</v>
      </c>
      <c r="N419" s="1">
        <v>2191291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220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1565212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2347810</v>
      </c>
      <c r="AM419" s="1">
        <v>0</v>
      </c>
      <c r="AN419" s="1">
        <v>35375487</v>
      </c>
      <c r="AO419" s="1">
        <v>4527085</v>
      </c>
      <c r="AP419" s="1">
        <v>30848402</v>
      </c>
      <c r="AQ419" s="1">
        <v>7075097</v>
      </c>
      <c r="AR419" s="1">
        <v>1061263</v>
      </c>
      <c r="AS419" s="1">
        <v>0</v>
      </c>
      <c r="AT419" s="1">
        <f t="shared" si="42"/>
        <v>43511847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12145921</v>
      </c>
      <c r="G420" s="1">
        <v>6332888</v>
      </c>
      <c r="H420" s="1">
        <v>0</v>
      </c>
      <c r="I420" s="1">
        <v>10074128</v>
      </c>
      <c r="J420" s="1">
        <v>0</v>
      </c>
      <c r="K420" s="1">
        <v>4620000</v>
      </c>
      <c r="L420" s="1">
        <v>0</v>
      </c>
      <c r="M420" s="1">
        <v>400000</v>
      </c>
      <c r="N420" s="1">
        <v>2297274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12050586</v>
      </c>
      <c r="W420" s="1">
        <v>1100000</v>
      </c>
      <c r="X420" s="1">
        <v>1763118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1640909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9025960</v>
      </c>
      <c r="AM420" s="1">
        <v>0</v>
      </c>
      <c r="AN420" s="1">
        <v>62720784</v>
      </c>
      <c r="AO420" s="1">
        <v>7913731</v>
      </c>
      <c r="AP420" s="1">
        <v>54807053</v>
      </c>
      <c r="AQ420" s="1">
        <v>12290157</v>
      </c>
      <c r="AR420" s="1">
        <v>1843524</v>
      </c>
      <c r="AS420" s="1">
        <v>0</v>
      </c>
      <c r="AT420" s="1">
        <f t="shared" si="42"/>
        <v>76854465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11320507</v>
      </c>
      <c r="G421" s="1">
        <v>2153892</v>
      </c>
      <c r="H421" s="1">
        <v>0</v>
      </c>
      <c r="I421" s="1">
        <v>8429973</v>
      </c>
      <c r="J421" s="1">
        <v>0</v>
      </c>
      <c r="K421" s="1">
        <v>4620000</v>
      </c>
      <c r="L421" s="1">
        <v>0</v>
      </c>
      <c r="M421" s="1">
        <v>400000</v>
      </c>
      <c r="N421" s="1">
        <v>1968354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7134612</v>
      </c>
      <c r="W421" s="1">
        <v>1100000</v>
      </c>
      <c r="X421" s="1">
        <v>807710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1405968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7895248</v>
      </c>
      <c r="AM421" s="1">
        <v>0</v>
      </c>
      <c r="AN421" s="1">
        <v>48506264</v>
      </c>
      <c r="AO421" s="1">
        <v>12082848</v>
      </c>
      <c r="AP421" s="1">
        <v>36423416</v>
      </c>
      <c r="AQ421" s="1">
        <v>9447253</v>
      </c>
      <c r="AR421" s="1">
        <v>1417088</v>
      </c>
      <c r="AS421" s="1">
        <v>0</v>
      </c>
      <c r="AT421" s="1">
        <f t="shared" si="42"/>
        <v>59370605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15694001</v>
      </c>
      <c r="G422" s="1">
        <v>0</v>
      </c>
      <c r="H422" s="1">
        <v>0</v>
      </c>
      <c r="I422" s="1">
        <v>11987351</v>
      </c>
      <c r="J422" s="1">
        <v>0</v>
      </c>
      <c r="K422" s="1">
        <v>5500000</v>
      </c>
      <c r="L422" s="1">
        <v>0</v>
      </c>
      <c r="M422" s="1">
        <v>400000</v>
      </c>
      <c r="N422" s="1">
        <v>2631471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12754480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1879622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4511093</v>
      </c>
      <c r="AM422" s="1">
        <v>0</v>
      </c>
      <c r="AN422" s="1">
        <v>59950556</v>
      </c>
      <c r="AO422" s="1">
        <v>9001201</v>
      </c>
      <c r="AP422" s="1">
        <v>50949355</v>
      </c>
      <c r="AQ422" s="1">
        <v>11291604</v>
      </c>
      <c r="AR422" s="1">
        <v>1693741</v>
      </c>
      <c r="AS422" s="1">
        <v>0</v>
      </c>
      <c r="AT422" s="1">
        <f t="shared" si="42"/>
        <v>72935901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12123301</v>
      </c>
      <c r="G423" s="1">
        <v>10775342</v>
      </c>
      <c r="H423" s="1">
        <v>0</v>
      </c>
      <c r="I423" s="1">
        <v>9039361</v>
      </c>
      <c r="J423" s="1">
        <v>0</v>
      </c>
      <c r="K423" s="1">
        <v>4620000</v>
      </c>
      <c r="L423" s="1">
        <v>0</v>
      </c>
      <c r="M423" s="1">
        <v>400000</v>
      </c>
      <c r="N423" s="1">
        <v>2258034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7514219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1612881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7636937</v>
      </c>
      <c r="AM423" s="1">
        <v>0</v>
      </c>
      <c r="AN423" s="1">
        <v>61221178</v>
      </c>
      <c r="AO423" s="1">
        <v>9494232</v>
      </c>
      <c r="AP423" s="1">
        <v>51726946</v>
      </c>
      <c r="AQ423" s="1">
        <v>11767982</v>
      </c>
      <c r="AR423" s="1">
        <v>1765197</v>
      </c>
      <c r="AS423" s="1">
        <v>0</v>
      </c>
      <c r="AT423" s="1">
        <f t="shared" si="42"/>
        <v>74754357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15454638</v>
      </c>
      <c r="G424" s="1">
        <v>7289846</v>
      </c>
      <c r="H424" s="1">
        <v>0</v>
      </c>
      <c r="I424" s="1">
        <v>11430411</v>
      </c>
      <c r="J424" s="1">
        <v>0</v>
      </c>
      <c r="K424" s="1">
        <v>5500000</v>
      </c>
      <c r="L424" s="1">
        <v>0</v>
      </c>
      <c r="M424" s="1">
        <v>400000</v>
      </c>
      <c r="N424" s="1">
        <v>2545700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14671915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1818358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3273043</v>
      </c>
      <c r="AM424" s="1">
        <v>0</v>
      </c>
      <c r="AN424" s="1">
        <v>64753911</v>
      </c>
      <c r="AO424" s="1">
        <v>9785297</v>
      </c>
      <c r="AP424" s="1">
        <v>54968614</v>
      </c>
      <c r="AQ424" s="1">
        <v>12696782</v>
      </c>
      <c r="AR424" s="1">
        <v>1904517</v>
      </c>
      <c r="AS424" s="1">
        <v>0</v>
      </c>
      <c r="AT424" s="1">
        <f t="shared" si="42"/>
        <v>79355210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15581150</v>
      </c>
      <c r="G425" s="1">
        <v>6069308</v>
      </c>
      <c r="H425" s="1">
        <v>0</v>
      </c>
      <c r="I425" s="1">
        <v>11371468</v>
      </c>
      <c r="J425" s="1">
        <v>0</v>
      </c>
      <c r="K425" s="1">
        <v>5500000</v>
      </c>
      <c r="L425" s="1">
        <v>0</v>
      </c>
      <c r="M425" s="1">
        <v>400000</v>
      </c>
      <c r="N425" s="1">
        <v>2548988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8041656</v>
      </c>
      <c r="W425" s="1">
        <v>1100000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1820705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3641412</v>
      </c>
      <c r="AM425" s="1">
        <v>0</v>
      </c>
      <c r="AN425" s="1">
        <v>56074687</v>
      </c>
      <c r="AO425" s="1">
        <v>14656362</v>
      </c>
      <c r="AP425" s="1">
        <v>41418325</v>
      </c>
      <c r="AQ425" s="1">
        <v>11214937</v>
      </c>
      <c r="AR425" s="1">
        <v>1682241</v>
      </c>
      <c r="AS425" s="1">
        <v>0</v>
      </c>
      <c r="AT425" s="1">
        <f t="shared" si="42"/>
        <v>68971865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11796946</v>
      </c>
      <c r="G426" s="1">
        <v>5054424</v>
      </c>
      <c r="H426" s="1">
        <v>0</v>
      </c>
      <c r="I426" s="1">
        <v>9521281</v>
      </c>
      <c r="J426" s="1">
        <v>0</v>
      </c>
      <c r="K426" s="1">
        <v>3465000</v>
      </c>
      <c r="L426" s="1">
        <v>0</v>
      </c>
      <c r="M426" s="1">
        <v>400000</v>
      </c>
      <c r="N426" s="1">
        <v>2142263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10640769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1530188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4162111</v>
      </c>
      <c r="AM426" s="1">
        <v>0</v>
      </c>
      <c r="AN426" s="1">
        <v>49812982</v>
      </c>
      <c r="AO426" s="1">
        <v>14869210</v>
      </c>
      <c r="AP426" s="1">
        <v>34943772</v>
      </c>
      <c r="AQ426" s="1">
        <v>9962596</v>
      </c>
      <c r="AR426" s="1">
        <v>1494389</v>
      </c>
      <c r="AS426" s="1">
        <v>0</v>
      </c>
      <c r="AT426" s="1">
        <f t="shared" si="42"/>
        <v>61269967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12456570</v>
      </c>
      <c r="G427" s="1">
        <v>9304853</v>
      </c>
      <c r="H427" s="1">
        <v>0</v>
      </c>
      <c r="I427" s="1">
        <v>10113127</v>
      </c>
      <c r="J427" s="1">
        <v>0</v>
      </c>
      <c r="K427" s="1">
        <v>3465000</v>
      </c>
      <c r="L427" s="1">
        <v>0</v>
      </c>
      <c r="M427" s="1">
        <v>400000</v>
      </c>
      <c r="N427" s="1">
        <v>2391306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8219105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1708076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9066167</v>
      </c>
      <c r="AM427" s="1">
        <v>0</v>
      </c>
      <c r="AN427" s="1">
        <v>64636223</v>
      </c>
      <c r="AO427" s="1">
        <v>12749456</v>
      </c>
      <c r="AP427" s="1">
        <v>51886767</v>
      </c>
      <c r="AQ427" s="1">
        <v>12006483</v>
      </c>
      <c r="AR427" s="1">
        <v>1800972</v>
      </c>
      <c r="AS427" s="1">
        <v>0</v>
      </c>
      <c r="AT427" s="1">
        <f t="shared" si="42"/>
        <v>78443678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12273933</v>
      </c>
      <c r="G428" s="1">
        <v>19884446</v>
      </c>
      <c r="H428" s="1">
        <v>0</v>
      </c>
      <c r="I428" s="1">
        <v>10113876</v>
      </c>
      <c r="J428" s="1">
        <v>0</v>
      </c>
      <c r="K428" s="1">
        <v>3465000</v>
      </c>
      <c r="L428" s="1">
        <v>0</v>
      </c>
      <c r="M428" s="1">
        <v>400000</v>
      </c>
      <c r="N428" s="1">
        <v>2344398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11509812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1674570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9844599</v>
      </c>
      <c r="AM428" s="1">
        <v>0</v>
      </c>
      <c r="AN428" s="1">
        <v>75662334</v>
      </c>
      <c r="AO428" s="1">
        <v>14435403</v>
      </c>
      <c r="AP428" s="1">
        <v>61226931</v>
      </c>
      <c r="AQ428" s="1">
        <v>14878467</v>
      </c>
      <c r="AR428" s="1">
        <v>2231770</v>
      </c>
      <c r="AS428" s="1">
        <v>0</v>
      </c>
      <c r="AT428" s="1">
        <f t="shared" si="42"/>
        <v>92772571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12634168</v>
      </c>
      <c r="G429" s="1">
        <v>18314125</v>
      </c>
      <c r="H429" s="1">
        <v>0</v>
      </c>
      <c r="I429" s="1">
        <v>11410438</v>
      </c>
      <c r="J429" s="1">
        <v>0</v>
      </c>
      <c r="K429" s="1">
        <v>4620000</v>
      </c>
      <c r="L429" s="1">
        <v>0</v>
      </c>
      <c r="M429" s="1">
        <v>400000</v>
      </c>
      <c r="N429" s="1">
        <v>2484787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12263734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1774848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10321693</v>
      </c>
      <c r="AM429" s="1">
        <v>0</v>
      </c>
      <c r="AN429" s="1">
        <v>79539054</v>
      </c>
      <c r="AO429" s="1">
        <v>10663635</v>
      </c>
      <c r="AP429" s="1">
        <v>68875419</v>
      </c>
      <c r="AQ429" s="1">
        <v>15431557</v>
      </c>
      <c r="AR429" s="1">
        <v>2314734</v>
      </c>
      <c r="AS429" s="1">
        <v>0</v>
      </c>
      <c r="AT429" s="1">
        <f t="shared" si="42"/>
        <v>97285345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11795377</v>
      </c>
      <c r="G430" s="1">
        <v>6029565</v>
      </c>
      <c r="H430" s="1">
        <v>0</v>
      </c>
      <c r="I430" s="1">
        <v>9383195</v>
      </c>
      <c r="J430" s="1">
        <v>0</v>
      </c>
      <c r="K430" s="1">
        <v>4620000</v>
      </c>
      <c r="L430" s="1">
        <v>0</v>
      </c>
      <c r="M430" s="1">
        <v>400000</v>
      </c>
      <c r="N430" s="1">
        <v>2164530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11473404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1546093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8609795</v>
      </c>
      <c r="AM430" s="1">
        <v>0</v>
      </c>
      <c r="AN430" s="1">
        <v>60104191</v>
      </c>
      <c r="AO430" s="1">
        <v>10534144</v>
      </c>
      <c r="AP430" s="1">
        <v>49570047</v>
      </c>
      <c r="AQ430" s="1">
        <v>11766838</v>
      </c>
      <c r="AR430" s="1">
        <v>1765026</v>
      </c>
      <c r="AS430" s="1">
        <v>0</v>
      </c>
      <c r="AT430" s="1">
        <f t="shared" si="42"/>
        <v>73636055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11902117</v>
      </c>
      <c r="G431" s="1">
        <v>3778267</v>
      </c>
      <c r="H431" s="1">
        <v>0</v>
      </c>
      <c r="I431" s="1">
        <v>9272559</v>
      </c>
      <c r="J431" s="1">
        <v>0</v>
      </c>
      <c r="K431" s="1">
        <v>4620000</v>
      </c>
      <c r="L431" s="1">
        <v>0</v>
      </c>
      <c r="M431" s="1">
        <v>400000</v>
      </c>
      <c r="N431" s="1">
        <v>2185067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7701682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1560761</v>
      </c>
      <c r="AF431" s="1">
        <v>1545237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8565074</v>
      </c>
      <c r="AM431" s="1">
        <v>0</v>
      </c>
      <c r="AN431" s="1">
        <v>54358491</v>
      </c>
      <c r="AO431" s="1">
        <v>11527721</v>
      </c>
      <c r="AP431" s="1">
        <v>42830770</v>
      </c>
      <c r="AQ431" s="1">
        <v>10562651</v>
      </c>
      <c r="AR431" s="1">
        <v>1584398</v>
      </c>
      <c r="AS431" s="1">
        <v>0</v>
      </c>
      <c r="AT431" s="1">
        <f t="shared" si="42"/>
        <v>66505540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13590651</v>
      </c>
      <c r="G432" s="1">
        <v>17993246</v>
      </c>
      <c r="H432" s="1">
        <v>0</v>
      </c>
      <c r="I432" s="1">
        <v>12139242</v>
      </c>
      <c r="J432" s="1">
        <v>0</v>
      </c>
      <c r="K432" s="1">
        <v>4620000</v>
      </c>
      <c r="L432" s="1">
        <v>0</v>
      </c>
      <c r="M432" s="1">
        <v>400000</v>
      </c>
      <c r="N432" s="1">
        <v>2618508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13074299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1870362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10960130</v>
      </c>
      <c r="AM432" s="1">
        <v>0</v>
      </c>
      <c r="AN432" s="1">
        <v>81609274</v>
      </c>
      <c r="AO432" s="1">
        <v>14043904</v>
      </c>
      <c r="AP432" s="1">
        <v>67565370</v>
      </c>
      <c r="AQ432" s="1">
        <v>16067855</v>
      </c>
      <c r="AR432" s="1">
        <v>2410178</v>
      </c>
      <c r="AS432" s="1">
        <v>0</v>
      </c>
      <c r="AT432" s="1">
        <f t="shared" si="42"/>
        <v>100087307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12545892</v>
      </c>
      <c r="G433" s="1">
        <v>6833039</v>
      </c>
      <c r="H433" s="1">
        <v>0</v>
      </c>
      <c r="I433" s="1">
        <v>10163915</v>
      </c>
      <c r="J433" s="1">
        <v>0</v>
      </c>
      <c r="K433" s="1">
        <v>4620000</v>
      </c>
      <c r="L433" s="1">
        <v>0</v>
      </c>
      <c r="M433" s="1">
        <v>400000</v>
      </c>
      <c r="N433" s="1">
        <v>2432236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14089591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1737312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5142442</v>
      </c>
      <c r="AM433" s="1">
        <v>0</v>
      </c>
      <c r="AN433" s="1">
        <v>59064427</v>
      </c>
      <c r="AO433" s="1">
        <v>11945803</v>
      </c>
      <c r="AP433" s="1">
        <v>47118624</v>
      </c>
      <c r="AQ433" s="1">
        <v>11812885</v>
      </c>
      <c r="AR433" s="1">
        <v>1771933</v>
      </c>
      <c r="AS433" s="1">
        <v>0</v>
      </c>
      <c r="AT433" s="1">
        <f t="shared" si="42"/>
        <v>72649245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16058025</v>
      </c>
      <c r="G434" s="1">
        <v>6430361</v>
      </c>
      <c r="H434" s="1">
        <v>0</v>
      </c>
      <c r="I434" s="1">
        <v>12397179</v>
      </c>
      <c r="J434" s="1">
        <v>0</v>
      </c>
      <c r="K434" s="1">
        <v>4125000</v>
      </c>
      <c r="L434" s="1">
        <v>0</v>
      </c>
      <c r="M434" s="1">
        <v>400000</v>
      </c>
      <c r="N434" s="1">
        <v>2732690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8520041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1951921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3903842</v>
      </c>
      <c r="AM434" s="1">
        <v>0</v>
      </c>
      <c r="AN434" s="1">
        <v>57619059</v>
      </c>
      <c r="AO434" s="1">
        <v>11119937</v>
      </c>
      <c r="AP434" s="1">
        <v>46499122</v>
      </c>
      <c r="AQ434" s="1">
        <v>11523812</v>
      </c>
      <c r="AR434" s="1">
        <v>1728572</v>
      </c>
      <c r="AS434" s="1">
        <v>0</v>
      </c>
      <c r="AT434" s="1">
        <f t="shared" si="42"/>
        <v>70871443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12290825</v>
      </c>
      <c r="G435" s="1">
        <v>5022745</v>
      </c>
      <c r="H435" s="1">
        <v>0</v>
      </c>
      <c r="I435" s="1">
        <v>9660968</v>
      </c>
      <c r="J435" s="1">
        <v>0</v>
      </c>
      <c r="K435" s="1">
        <v>4620000</v>
      </c>
      <c r="L435" s="1">
        <v>0</v>
      </c>
      <c r="M435" s="1">
        <v>400000</v>
      </c>
      <c r="N435" s="1">
        <v>2335615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13593301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1668297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4938159</v>
      </c>
      <c r="AM435" s="1">
        <v>0</v>
      </c>
      <c r="AN435" s="1">
        <v>56899910</v>
      </c>
      <c r="AO435" s="1">
        <v>10786491</v>
      </c>
      <c r="AP435" s="1">
        <v>46113419</v>
      </c>
      <c r="AQ435" s="1">
        <v>11125982</v>
      </c>
      <c r="AR435" s="1">
        <v>1668897</v>
      </c>
      <c r="AS435" s="1">
        <v>0</v>
      </c>
      <c r="AT435" s="1">
        <f t="shared" si="42"/>
        <v>69694789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16195882</v>
      </c>
      <c r="G436" s="1">
        <v>5840210</v>
      </c>
      <c r="H436" s="1">
        <v>0</v>
      </c>
      <c r="I436" s="1">
        <v>12131367</v>
      </c>
      <c r="J436" s="1">
        <v>0</v>
      </c>
      <c r="K436" s="1">
        <v>5500000</v>
      </c>
      <c r="L436" s="1">
        <v>0</v>
      </c>
      <c r="M436" s="1">
        <v>400000</v>
      </c>
      <c r="N436" s="1">
        <v>2821931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9672637</v>
      </c>
      <c r="W436" s="1">
        <v>1100000</v>
      </c>
      <c r="X436" s="1">
        <v>1825066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2015665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8890094</v>
      </c>
      <c r="AM436" s="1">
        <v>0</v>
      </c>
      <c r="AN436" s="1">
        <v>67662852</v>
      </c>
      <c r="AO436" s="1">
        <v>13355703</v>
      </c>
      <c r="AP436" s="1">
        <v>54307149</v>
      </c>
      <c r="AQ436" s="1">
        <v>13278570</v>
      </c>
      <c r="AR436" s="1">
        <v>1991786</v>
      </c>
      <c r="AS436" s="1">
        <v>0</v>
      </c>
      <c r="AT436" s="1">
        <f t="shared" si="42"/>
        <v>82933208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13912508</v>
      </c>
      <c r="G437" s="1">
        <v>8274356</v>
      </c>
      <c r="H437" s="1">
        <v>0</v>
      </c>
      <c r="I437" s="1">
        <v>10130068</v>
      </c>
      <c r="J437" s="1">
        <v>0</v>
      </c>
      <c r="K437" s="1">
        <v>5500000</v>
      </c>
      <c r="L437" s="1">
        <v>0</v>
      </c>
      <c r="M437" s="1">
        <v>400000</v>
      </c>
      <c r="N437" s="1">
        <v>2051514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2961097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1465367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2051514</v>
      </c>
      <c r="AM437" s="1">
        <v>0</v>
      </c>
      <c r="AN437" s="1">
        <v>51338962</v>
      </c>
      <c r="AO437" s="1">
        <v>9528918</v>
      </c>
      <c r="AP437" s="1">
        <v>41810044</v>
      </c>
      <c r="AQ437" s="1">
        <v>9569285</v>
      </c>
      <c r="AR437" s="1">
        <v>1435393</v>
      </c>
      <c r="AS437" s="1">
        <v>0</v>
      </c>
      <c r="AT437" s="1">
        <f t="shared" si="42"/>
        <v>62343640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12289114</v>
      </c>
      <c r="G438" s="1">
        <v>14221737</v>
      </c>
      <c r="H438" s="1">
        <v>0</v>
      </c>
      <c r="I438" s="1">
        <v>10236869</v>
      </c>
      <c r="J438" s="1">
        <v>0</v>
      </c>
      <c r="K438" s="1">
        <v>4620000</v>
      </c>
      <c r="L438" s="1">
        <v>0</v>
      </c>
      <c r="M438" s="1">
        <v>400000</v>
      </c>
      <c r="N438" s="1">
        <v>2350872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11564053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1679194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9866167</v>
      </c>
      <c r="AM438" s="1">
        <v>0</v>
      </c>
      <c r="AN438" s="1">
        <v>72493179</v>
      </c>
      <c r="AO438" s="1">
        <v>12341927</v>
      </c>
      <c r="AP438" s="1">
        <v>60151252</v>
      </c>
      <c r="AQ438" s="1">
        <v>14022382</v>
      </c>
      <c r="AR438" s="1">
        <v>2103357</v>
      </c>
      <c r="AS438" s="1">
        <v>0</v>
      </c>
      <c r="AT438" s="1">
        <f t="shared" si="42"/>
        <v>88618918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15733060</v>
      </c>
      <c r="G439" s="1">
        <v>7407461</v>
      </c>
      <c r="H439" s="1">
        <v>0</v>
      </c>
      <c r="I439" s="1">
        <v>12282845</v>
      </c>
      <c r="J439" s="1">
        <v>0</v>
      </c>
      <c r="K439" s="1">
        <v>5500000</v>
      </c>
      <c r="L439" s="1">
        <v>0</v>
      </c>
      <c r="M439" s="1">
        <v>400000</v>
      </c>
      <c r="N439" s="1">
        <v>2648557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12891094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1891827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4540384</v>
      </c>
      <c r="AM439" s="1">
        <v>0</v>
      </c>
      <c r="AN439" s="1">
        <v>64395228</v>
      </c>
      <c r="AO439" s="1">
        <v>16575064</v>
      </c>
      <c r="AP439" s="1">
        <v>47820164</v>
      </c>
      <c r="AQ439" s="1">
        <v>12879046</v>
      </c>
      <c r="AR439" s="1">
        <v>1931857</v>
      </c>
      <c r="AS439" s="1">
        <v>0</v>
      </c>
      <c r="AT439" s="1">
        <f t="shared" si="42"/>
        <v>79206131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12502800</v>
      </c>
      <c r="G440" s="1">
        <v>21144314</v>
      </c>
      <c r="H440" s="1">
        <v>0</v>
      </c>
      <c r="I440" s="1">
        <v>10473751</v>
      </c>
      <c r="J440" s="1">
        <v>0</v>
      </c>
      <c r="K440" s="1">
        <v>4620000</v>
      </c>
      <c r="L440" s="1">
        <v>0</v>
      </c>
      <c r="M440" s="1">
        <v>400000</v>
      </c>
      <c r="N440" s="1">
        <v>2430883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11837787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1736345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10140587</v>
      </c>
      <c r="AM440" s="1">
        <v>0</v>
      </c>
      <c r="AN440" s="1">
        <v>80582659</v>
      </c>
      <c r="AO440" s="1">
        <v>16615396</v>
      </c>
      <c r="AP440" s="1">
        <v>63967263</v>
      </c>
      <c r="AQ440" s="1">
        <v>15640278</v>
      </c>
      <c r="AR440" s="1">
        <v>2346042</v>
      </c>
      <c r="AS440" s="1">
        <v>0</v>
      </c>
      <c r="AT440" s="1">
        <f t="shared" si="42"/>
        <v>98568979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11940654</v>
      </c>
      <c r="G441" s="1">
        <v>6554134</v>
      </c>
      <c r="H441" s="1">
        <v>0</v>
      </c>
      <c r="I441" s="1">
        <v>9988627</v>
      </c>
      <c r="J441" s="1">
        <v>0</v>
      </c>
      <c r="K441" s="1">
        <v>3465000</v>
      </c>
      <c r="L441" s="1">
        <v>0</v>
      </c>
      <c r="M441" s="1">
        <v>400000</v>
      </c>
      <c r="N441" s="1">
        <v>2203195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7894579</v>
      </c>
      <c r="W441" s="1">
        <v>1100000</v>
      </c>
      <c r="X441" s="1">
        <v>1733321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1573711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8618069</v>
      </c>
      <c r="AM441" s="1">
        <v>0</v>
      </c>
      <c r="AN441" s="1">
        <v>56741290</v>
      </c>
      <c r="AO441" s="1">
        <v>11271721</v>
      </c>
      <c r="AP441" s="1">
        <v>45469569</v>
      </c>
      <c r="AQ441" s="1">
        <v>11094258</v>
      </c>
      <c r="AR441" s="1">
        <v>1664139</v>
      </c>
      <c r="AS441" s="1">
        <v>0</v>
      </c>
      <c r="AT441" s="1">
        <f t="shared" si="42"/>
        <v>69499687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15216163</v>
      </c>
      <c r="G442" s="1">
        <v>6984503</v>
      </c>
      <c r="H442" s="1">
        <v>0</v>
      </c>
      <c r="I442" s="1">
        <v>11004197</v>
      </c>
      <c r="J442" s="1">
        <v>0</v>
      </c>
      <c r="K442" s="1">
        <v>5500000</v>
      </c>
      <c r="L442" s="1">
        <v>0</v>
      </c>
      <c r="M442" s="1">
        <v>400000</v>
      </c>
      <c r="N442" s="1">
        <v>2464226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14821058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1760162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4224389</v>
      </c>
      <c r="AM442" s="1">
        <v>0</v>
      </c>
      <c r="AN442" s="1">
        <v>63474698</v>
      </c>
      <c r="AO442" s="1">
        <v>11855164</v>
      </c>
      <c r="AP442" s="1">
        <v>51619534</v>
      </c>
      <c r="AQ442" s="1">
        <v>12694940</v>
      </c>
      <c r="AR442" s="1">
        <v>1904241</v>
      </c>
      <c r="AS442" s="1">
        <v>0</v>
      </c>
      <c r="AT442" s="1">
        <f t="shared" si="42"/>
        <v>78073879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15324518</v>
      </c>
      <c r="G443" s="1">
        <v>10244220</v>
      </c>
      <c r="H443" s="1">
        <v>0</v>
      </c>
      <c r="I443" s="1">
        <v>11246008</v>
      </c>
      <c r="J443" s="1">
        <v>0</v>
      </c>
      <c r="K443" s="1">
        <v>4125000</v>
      </c>
      <c r="L443" s="1">
        <v>0</v>
      </c>
      <c r="M443" s="1">
        <v>400000</v>
      </c>
      <c r="N443" s="1">
        <v>2457175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7984291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1755125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3931479</v>
      </c>
      <c r="AM443" s="1">
        <v>0</v>
      </c>
      <c r="AN443" s="1">
        <v>58567816</v>
      </c>
      <c r="AO443" s="1">
        <v>8671392</v>
      </c>
      <c r="AP443" s="1">
        <v>49896424</v>
      </c>
      <c r="AQ443" s="1">
        <v>11713563</v>
      </c>
      <c r="AR443" s="1">
        <v>1757034</v>
      </c>
      <c r="AS443" s="1">
        <v>0</v>
      </c>
      <c r="AT443" s="1">
        <f t="shared" si="42"/>
        <v>72038413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9995273</v>
      </c>
      <c r="G444" s="1">
        <v>5728054</v>
      </c>
      <c r="H444" s="1">
        <v>0</v>
      </c>
      <c r="I444" s="1">
        <v>6996969</v>
      </c>
      <c r="J444" s="1">
        <v>0</v>
      </c>
      <c r="K444" s="1">
        <v>3465000</v>
      </c>
      <c r="L444" s="1">
        <v>0</v>
      </c>
      <c r="M444" s="1">
        <v>400000</v>
      </c>
      <c r="N444" s="1">
        <v>1697033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11653973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1040332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2603703</v>
      </c>
      <c r="AM444" s="1">
        <v>0</v>
      </c>
      <c r="AN444" s="1">
        <v>44680337</v>
      </c>
      <c r="AO444" s="1">
        <v>9011609</v>
      </c>
      <c r="AP444" s="1">
        <v>35668728</v>
      </c>
      <c r="AQ444" s="1">
        <v>8936066</v>
      </c>
      <c r="AR444" s="1">
        <v>1340410</v>
      </c>
      <c r="AS444" s="1">
        <v>0</v>
      </c>
      <c r="AT444" s="1">
        <f t="shared" si="42"/>
        <v>54956813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12144535</v>
      </c>
      <c r="G445" s="1">
        <v>3981260</v>
      </c>
      <c r="H445" s="1">
        <v>0</v>
      </c>
      <c r="I445" s="1">
        <v>9077622</v>
      </c>
      <c r="J445" s="1">
        <v>0</v>
      </c>
      <c r="K445" s="1">
        <v>4620000</v>
      </c>
      <c r="L445" s="1">
        <v>0</v>
      </c>
      <c r="M445" s="1">
        <v>400000</v>
      </c>
      <c r="N445" s="1">
        <v>2266046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7535791</v>
      </c>
      <c r="W445" s="1">
        <v>1100000</v>
      </c>
      <c r="X445" s="1">
        <v>1762916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1618604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7657500</v>
      </c>
      <c r="AM445" s="1">
        <v>0</v>
      </c>
      <c r="AN445" s="1">
        <v>56768081</v>
      </c>
      <c r="AO445" s="1">
        <v>8694978</v>
      </c>
      <c r="AP445" s="1">
        <v>48073103</v>
      </c>
      <c r="AQ445" s="1">
        <v>10432855</v>
      </c>
      <c r="AR445" s="1">
        <v>1564928</v>
      </c>
      <c r="AS445" s="1">
        <v>0</v>
      </c>
      <c r="AT445" s="1">
        <f t="shared" si="42"/>
        <v>68765864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11877948</v>
      </c>
      <c r="G446" s="1">
        <v>3036342</v>
      </c>
      <c r="H446" s="1">
        <v>0</v>
      </c>
      <c r="I446" s="1">
        <v>10178719</v>
      </c>
      <c r="J446" s="1">
        <v>0</v>
      </c>
      <c r="K446" s="1">
        <v>4620000</v>
      </c>
      <c r="L446" s="1">
        <v>0</v>
      </c>
      <c r="M446" s="1">
        <v>400000</v>
      </c>
      <c r="N446" s="1">
        <v>2184727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8046130</v>
      </c>
      <c r="W446" s="1">
        <v>1100000</v>
      </c>
      <c r="X446" s="1">
        <v>1724218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1560520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9181256</v>
      </c>
      <c r="AM446" s="1">
        <v>0</v>
      </c>
      <c r="AN446" s="1">
        <v>55021129</v>
      </c>
      <c r="AO446" s="1">
        <v>13356772</v>
      </c>
      <c r="AP446" s="1">
        <v>41664357</v>
      </c>
      <c r="AQ446" s="1">
        <v>10781972</v>
      </c>
      <c r="AR446" s="1">
        <v>1617296</v>
      </c>
      <c r="AS446" s="1">
        <v>0</v>
      </c>
      <c r="AT446" s="1">
        <f t="shared" si="42"/>
        <v>67420397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13337872</v>
      </c>
      <c r="G447" s="1">
        <v>5800175</v>
      </c>
      <c r="H447" s="1">
        <v>0</v>
      </c>
      <c r="I447" s="1">
        <v>10358536</v>
      </c>
      <c r="J447" s="1">
        <v>0</v>
      </c>
      <c r="K447" s="1">
        <v>4620000</v>
      </c>
      <c r="L447" s="1">
        <v>0</v>
      </c>
      <c r="M447" s="1">
        <v>400000</v>
      </c>
      <c r="N447" s="1">
        <v>2499885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8538958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1785632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9143983</v>
      </c>
      <c r="AM447" s="1">
        <v>0</v>
      </c>
      <c r="AN447" s="1">
        <v>60791184</v>
      </c>
      <c r="AO447" s="1">
        <v>10314789</v>
      </c>
      <c r="AP447" s="1">
        <v>50476395</v>
      </c>
      <c r="AQ447" s="1">
        <v>11904237</v>
      </c>
      <c r="AR447" s="1">
        <v>1785636</v>
      </c>
      <c r="AS447" s="1">
        <v>0</v>
      </c>
      <c r="AT447" s="1">
        <f t="shared" si="42"/>
        <v>74481057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11924757</v>
      </c>
      <c r="G448" s="1">
        <v>11213181</v>
      </c>
      <c r="H448" s="1">
        <v>0</v>
      </c>
      <c r="I448" s="1">
        <v>9534130</v>
      </c>
      <c r="J448" s="1">
        <v>0</v>
      </c>
      <c r="K448" s="1">
        <v>4620000</v>
      </c>
      <c r="L448" s="1">
        <v>0</v>
      </c>
      <c r="M448" s="1">
        <v>400000</v>
      </c>
      <c r="N448" s="1">
        <v>2224120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14538514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1588656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8343398</v>
      </c>
      <c r="AM448" s="1">
        <v>0</v>
      </c>
      <c r="AN448" s="1">
        <v>68487769</v>
      </c>
      <c r="AO448" s="1">
        <v>15017176</v>
      </c>
      <c r="AP448" s="1">
        <v>53470593</v>
      </c>
      <c r="AQ448" s="1">
        <v>13443554</v>
      </c>
      <c r="AR448" s="1">
        <v>2016533</v>
      </c>
      <c r="AS448" s="1">
        <v>0</v>
      </c>
      <c r="AT448" s="1">
        <f t="shared" si="42"/>
        <v>83947856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11718379</v>
      </c>
      <c r="G449" s="1">
        <v>10311700</v>
      </c>
      <c r="H449" s="1">
        <v>0</v>
      </c>
      <c r="I449" s="1">
        <v>9416634</v>
      </c>
      <c r="J449" s="1">
        <v>0</v>
      </c>
      <c r="K449" s="1">
        <v>3465000</v>
      </c>
      <c r="L449" s="1">
        <v>0</v>
      </c>
      <c r="M449" s="1">
        <v>400000</v>
      </c>
      <c r="N449" s="1">
        <v>2118051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7590390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1512893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8235742</v>
      </c>
      <c r="AM449" s="1">
        <v>0</v>
      </c>
      <c r="AN449" s="1">
        <v>58839844</v>
      </c>
      <c r="AO449" s="1">
        <v>10310028</v>
      </c>
      <c r="AP449" s="1">
        <v>48529816</v>
      </c>
      <c r="AQ449" s="1">
        <v>11513969</v>
      </c>
      <c r="AR449" s="1">
        <v>1727095</v>
      </c>
      <c r="AS449" s="1">
        <v>0</v>
      </c>
      <c r="AT449" s="1">
        <f t="shared" si="42"/>
        <v>72080908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12704969</v>
      </c>
      <c r="G450" s="1">
        <v>9390275</v>
      </c>
      <c r="H450" s="1">
        <v>0</v>
      </c>
      <c r="I450" s="1">
        <v>10588855</v>
      </c>
      <c r="J450" s="1">
        <v>0</v>
      </c>
      <c r="K450" s="1">
        <v>4620000</v>
      </c>
      <c r="L450" s="1">
        <v>0</v>
      </c>
      <c r="M450" s="1">
        <v>400000</v>
      </c>
      <c r="N450" s="1">
        <v>2271955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8294562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1622825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8874705</v>
      </c>
      <c r="AM450" s="1">
        <v>0</v>
      </c>
      <c r="AN450" s="1">
        <v>65204954</v>
      </c>
      <c r="AO450" s="1">
        <v>13466128</v>
      </c>
      <c r="AP450" s="1">
        <v>51738826</v>
      </c>
      <c r="AQ450" s="1">
        <v>12342483</v>
      </c>
      <c r="AR450" s="1">
        <v>1851372</v>
      </c>
      <c r="AS450" s="1">
        <v>0</v>
      </c>
      <c r="AT450" s="1">
        <f t="shared" si="42"/>
        <v>79398809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13537879</v>
      </c>
      <c r="G451" s="1">
        <v>4612942</v>
      </c>
      <c r="H451" s="1">
        <v>0</v>
      </c>
      <c r="I451" s="1">
        <v>11099904</v>
      </c>
      <c r="J451" s="1">
        <v>950000</v>
      </c>
      <c r="K451" s="1">
        <v>4125000</v>
      </c>
      <c r="L451" s="1">
        <v>0</v>
      </c>
      <c r="M451" s="1">
        <v>400000</v>
      </c>
      <c r="N451" s="1">
        <v>1920934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2971453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1372095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1783725</v>
      </c>
      <c r="AM451" s="1">
        <v>0</v>
      </c>
      <c r="AN451" s="1">
        <v>44985201</v>
      </c>
      <c r="AO451" s="1">
        <v>11258347</v>
      </c>
      <c r="AP451" s="1">
        <v>33726854</v>
      </c>
      <c r="AQ451" s="1">
        <v>8584786</v>
      </c>
      <c r="AR451" s="1">
        <v>1287718</v>
      </c>
      <c r="AS451" s="1">
        <v>0</v>
      </c>
      <c r="AT451" s="1">
        <f t="shared" ref="AT451:AT514" si="47">AS451+AR451+AQ451+AN451</f>
        <v>54857705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13590821</v>
      </c>
      <c r="G452" s="1">
        <v>0</v>
      </c>
      <c r="H452" s="1">
        <v>0</v>
      </c>
      <c r="I452" s="1">
        <v>11043183</v>
      </c>
      <c r="J452" s="1">
        <v>0</v>
      </c>
      <c r="K452" s="1">
        <v>4125000</v>
      </c>
      <c r="L452" s="1">
        <v>0</v>
      </c>
      <c r="M452" s="1">
        <v>400000</v>
      </c>
      <c r="N452" s="1">
        <v>1939733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2976044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1385523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1801182</v>
      </c>
      <c r="AM452" s="1">
        <v>0</v>
      </c>
      <c r="AN452" s="1">
        <v>38361486</v>
      </c>
      <c r="AO452" s="1">
        <v>10598436</v>
      </c>
      <c r="AP452" s="1">
        <v>27763050</v>
      </c>
      <c r="AQ452" s="1">
        <v>7672297</v>
      </c>
      <c r="AR452" s="1">
        <v>1150845</v>
      </c>
      <c r="AS452" s="1">
        <v>0</v>
      </c>
      <c r="AT452" s="1">
        <f t="shared" si="47"/>
        <v>47184628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10524990</v>
      </c>
      <c r="G453" s="1">
        <v>25900692</v>
      </c>
      <c r="H453" s="1">
        <v>0</v>
      </c>
      <c r="I453" s="1">
        <v>8840991</v>
      </c>
      <c r="J453" s="1">
        <v>0</v>
      </c>
      <c r="K453" s="1">
        <v>0</v>
      </c>
      <c r="L453" s="1">
        <v>3741390</v>
      </c>
      <c r="M453" s="1">
        <v>400000</v>
      </c>
      <c r="N453" s="1">
        <v>5613328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9607125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720027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67559812</v>
      </c>
      <c r="AO453" s="1">
        <v>15383457</v>
      </c>
      <c r="AP453" s="1">
        <v>52176355</v>
      </c>
      <c r="AQ453" s="1">
        <v>13289709</v>
      </c>
      <c r="AR453" s="1">
        <v>1993456</v>
      </c>
      <c r="AS453" s="1">
        <v>900000</v>
      </c>
      <c r="AT453" s="1">
        <f t="shared" si="47"/>
        <v>83742977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10955703</v>
      </c>
      <c r="G454" s="1">
        <v>20101370</v>
      </c>
      <c r="H454" s="1">
        <v>0</v>
      </c>
      <c r="I454" s="1">
        <v>9531460</v>
      </c>
      <c r="J454" s="1">
        <v>0</v>
      </c>
      <c r="K454" s="1">
        <v>0</v>
      </c>
      <c r="L454" s="1">
        <v>3576160</v>
      </c>
      <c r="M454" s="1">
        <v>400000</v>
      </c>
      <c r="N454" s="1">
        <v>5843042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9996912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791740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62296387</v>
      </c>
      <c r="AO454" s="1">
        <v>11804605</v>
      </c>
      <c r="AP454" s="1">
        <v>50491782</v>
      </c>
      <c r="AQ454" s="1">
        <v>12459277</v>
      </c>
      <c r="AR454" s="1">
        <v>1868892</v>
      </c>
      <c r="AS454" s="1">
        <v>300000</v>
      </c>
      <c r="AT454" s="1">
        <f t="shared" si="47"/>
        <v>76924556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18578285</v>
      </c>
      <c r="G455" s="1">
        <v>412267</v>
      </c>
      <c r="H455" s="1">
        <v>0</v>
      </c>
      <c r="I455" s="1">
        <v>23393180</v>
      </c>
      <c r="J455" s="1">
        <v>0</v>
      </c>
      <c r="K455" s="1">
        <v>5500000</v>
      </c>
      <c r="L455" s="1">
        <v>0</v>
      </c>
      <c r="M455" s="1">
        <v>400000</v>
      </c>
      <c r="N455" s="1">
        <v>2749140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5311287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3286713</v>
      </c>
      <c r="AD455" s="1">
        <v>0</v>
      </c>
      <c r="AE455" s="1">
        <v>1963672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3141875</v>
      </c>
      <c r="AM455" s="1">
        <v>0</v>
      </c>
      <c r="AN455" s="1">
        <v>66947688</v>
      </c>
      <c r="AO455" s="1">
        <v>14524627</v>
      </c>
      <c r="AP455" s="1">
        <v>52423061</v>
      </c>
      <c r="AQ455" s="1">
        <v>13167284</v>
      </c>
      <c r="AR455" s="1">
        <v>1975093</v>
      </c>
      <c r="AS455" s="1">
        <v>0</v>
      </c>
      <c r="AT455" s="1">
        <f t="shared" si="47"/>
        <v>82090065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15920204</v>
      </c>
      <c r="G456" s="1">
        <v>6782819</v>
      </c>
      <c r="H456" s="1">
        <v>0</v>
      </c>
      <c r="I456" s="1">
        <v>12237966</v>
      </c>
      <c r="J456" s="1">
        <v>0</v>
      </c>
      <c r="K456" s="1">
        <v>5500000</v>
      </c>
      <c r="L456" s="1">
        <v>0</v>
      </c>
      <c r="M456" s="1">
        <v>400000</v>
      </c>
      <c r="N456" s="1">
        <v>2685875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8559083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1918483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4450880</v>
      </c>
      <c r="AM456" s="1">
        <v>0</v>
      </c>
      <c r="AN456" s="1">
        <v>60666579</v>
      </c>
      <c r="AO456" s="1">
        <v>10938901</v>
      </c>
      <c r="AP456" s="1">
        <v>49727678</v>
      </c>
      <c r="AQ456" s="1">
        <v>11911062</v>
      </c>
      <c r="AR456" s="1">
        <v>1786659</v>
      </c>
      <c r="AS456" s="1">
        <v>0</v>
      </c>
      <c r="AT456" s="1">
        <f t="shared" si="47"/>
        <v>74364300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16198826</v>
      </c>
      <c r="G457" s="1">
        <v>0</v>
      </c>
      <c r="H457" s="1">
        <v>0</v>
      </c>
      <c r="I457" s="1">
        <v>12586472</v>
      </c>
      <c r="J457" s="1">
        <v>0</v>
      </c>
      <c r="K457" s="1">
        <v>5500000</v>
      </c>
      <c r="L457" s="1">
        <v>0</v>
      </c>
      <c r="M457" s="1">
        <v>400000</v>
      </c>
      <c r="N457" s="1">
        <v>2819829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12408177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2014165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5156261</v>
      </c>
      <c r="AM457" s="1">
        <v>0</v>
      </c>
      <c r="AN457" s="1">
        <v>58183730</v>
      </c>
      <c r="AO457" s="1">
        <v>10464866</v>
      </c>
      <c r="AP457" s="1">
        <v>47718864</v>
      </c>
      <c r="AQ457" s="1">
        <v>11636746</v>
      </c>
      <c r="AR457" s="1">
        <v>1745512</v>
      </c>
      <c r="AS457" s="1">
        <v>0</v>
      </c>
      <c r="AT457" s="1">
        <f t="shared" si="47"/>
        <v>71565988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15598518</v>
      </c>
      <c r="G458" s="1">
        <v>11982497</v>
      </c>
      <c r="H458" s="1">
        <v>0</v>
      </c>
      <c r="I458" s="1">
        <v>11921012</v>
      </c>
      <c r="J458" s="1">
        <v>0</v>
      </c>
      <c r="K458" s="1">
        <v>4620000</v>
      </c>
      <c r="L458" s="1">
        <v>0</v>
      </c>
      <c r="M458" s="1">
        <v>400000</v>
      </c>
      <c r="N458" s="1">
        <v>3009044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12107602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2149318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5158362</v>
      </c>
      <c r="AM458" s="1">
        <v>0</v>
      </c>
      <c r="AN458" s="1">
        <v>69157622</v>
      </c>
      <c r="AO458" s="1">
        <v>12243581</v>
      </c>
      <c r="AP458" s="1">
        <v>56914041</v>
      </c>
      <c r="AQ458" s="1">
        <v>13609271</v>
      </c>
      <c r="AR458" s="1">
        <v>2041391</v>
      </c>
      <c r="AS458" s="1">
        <v>0</v>
      </c>
      <c r="AT458" s="1">
        <f t="shared" si="47"/>
        <v>84808284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12531168</v>
      </c>
      <c r="G459" s="1">
        <v>7389057</v>
      </c>
      <c r="H459" s="1">
        <v>0</v>
      </c>
      <c r="I459" s="1">
        <v>10254975</v>
      </c>
      <c r="J459" s="1">
        <v>0</v>
      </c>
      <c r="K459" s="1">
        <v>4620000</v>
      </c>
      <c r="L459" s="1">
        <v>0</v>
      </c>
      <c r="M459" s="1">
        <v>400000</v>
      </c>
      <c r="N459" s="1">
        <v>2408328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10154036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1720234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4816656</v>
      </c>
      <c r="AM459" s="1">
        <v>0</v>
      </c>
      <c r="AN459" s="1">
        <v>56664454</v>
      </c>
      <c r="AO459" s="1">
        <v>10470934</v>
      </c>
      <c r="AP459" s="1">
        <v>46193520</v>
      </c>
      <c r="AQ459" s="1">
        <v>11078891</v>
      </c>
      <c r="AR459" s="1">
        <v>1661834</v>
      </c>
      <c r="AS459" s="1">
        <v>0</v>
      </c>
      <c r="AT459" s="1">
        <f t="shared" si="47"/>
        <v>69405179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31470741</v>
      </c>
      <c r="G460" s="1">
        <v>16573434</v>
      </c>
      <c r="H460" s="1">
        <v>0</v>
      </c>
      <c r="I460" s="1">
        <v>38867141</v>
      </c>
      <c r="J460" s="1">
        <v>0</v>
      </c>
      <c r="K460" s="1">
        <v>5500000</v>
      </c>
      <c r="L460" s="1">
        <v>0</v>
      </c>
      <c r="M460" s="1">
        <v>400000</v>
      </c>
      <c r="N460" s="1">
        <v>4494812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8540699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2868911</v>
      </c>
      <c r="AD460" s="1">
        <v>0</v>
      </c>
      <c r="AE460" s="1">
        <v>3210580</v>
      </c>
      <c r="AF460" s="1">
        <v>1111269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4494812</v>
      </c>
      <c r="AM460" s="1">
        <v>0</v>
      </c>
      <c r="AN460" s="1">
        <v>119902399</v>
      </c>
      <c r="AO460" s="1">
        <v>21727772</v>
      </c>
      <c r="AP460" s="1">
        <v>98174627</v>
      </c>
      <c r="AQ460" s="1">
        <v>16076358</v>
      </c>
      <c r="AR460" s="1">
        <v>2411454</v>
      </c>
      <c r="AS460" s="1">
        <v>0</v>
      </c>
      <c r="AT460" s="1">
        <f t="shared" si="47"/>
        <v>138390211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15125787</v>
      </c>
      <c r="G461" s="1">
        <v>0</v>
      </c>
      <c r="H461" s="1">
        <v>0</v>
      </c>
      <c r="I461" s="1">
        <v>10913104</v>
      </c>
      <c r="J461" s="1">
        <v>0</v>
      </c>
      <c r="K461" s="1">
        <v>4125000</v>
      </c>
      <c r="L461" s="1">
        <v>0</v>
      </c>
      <c r="M461" s="1">
        <v>400000</v>
      </c>
      <c r="N461" s="1">
        <v>2433449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15214098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1738178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4171627</v>
      </c>
      <c r="AM461" s="1">
        <v>0</v>
      </c>
      <c r="AN461" s="1">
        <v>55221243</v>
      </c>
      <c r="AO461" s="1">
        <v>9077228</v>
      </c>
      <c r="AP461" s="1">
        <v>46144015</v>
      </c>
      <c r="AQ461" s="1">
        <v>11044249</v>
      </c>
      <c r="AR461" s="1">
        <v>1656637</v>
      </c>
      <c r="AS461" s="1">
        <v>0</v>
      </c>
      <c r="AT461" s="1">
        <f t="shared" si="47"/>
        <v>67922129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15724519</v>
      </c>
      <c r="G462" s="1">
        <v>6123939</v>
      </c>
      <c r="H462" s="1">
        <v>0</v>
      </c>
      <c r="I462" s="1">
        <v>11377058</v>
      </c>
      <c r="J462" s="1">
        <v>0</v>
      </c>
      <c r="K462" s="1">
        <v>5500000</v>
      </c>
      <c r="L462" s="1">
        <v>0</v>
      </c>
      <c r="M462" s="1">
        <v>400000</v>
      </c>
      <c r="N462" s="1">
        <v>2601730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8114042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1858379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3716756</v>
      </c>
      <c r="AM462" s="1">
        <v>0</v>
      </c>
      <c r="AN462" s="1">
        <v>56516423</v>
      </c>
      <c r="AO462" s="1">
        <v>10699426</v>
      </c>
      <c r="AP462" s="1">
        <v>45816997</v>
      </c>
      <c r="AQ462" s="1">
        <v>11303285</v>
      </c>
      <c r="AR462" s="1">
        <v>1695493</v>
      </c>
      <c r="AS462" s="1">
        <v>0</v>
      </c>
      <c r="AT462" s="1">
        <f t="shared" si="47"/>
        <v>69515201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12394437</v>
      </c>
      <c r="G463" s="1">
        <v>5773601</v>
      </c>
      <c r="H463" s="1">
        <v>0</v>
      </c>
      <c r="I463" s="1">
        <v>11306284</v>
      </c>
      <c r="J463" s="1">
        <v>0</v>
      </c>
      <c r="K463" s="1">
        <v>4620000</v>
      </c>
      <c r="L463" s="1">
        <v>0</v>
      </c>
      <c r="M463" s="1">
        <v>400000</v>
      </c>
      <c r="N463" s="1">
        <v>2356218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7649853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1683013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5520283</v>
      </c>
      <c r="AM463" s="1">
        <v>0</v>
      </c>
      <c r="AN463" s="1">
        <v>55184958</v>
      </c>
      <c r="AO463" s="1">
        <v>10602031</v>
      </c>
      <c r="AP463" s="1">
        <v>44582927</v>
      </c>
      <c r="AQ463" s="1">
        <v>10560738</v>
      </c>
      <c r="AR463" s="1">
        <v>1584111</v>
      </c>
      <c r="AS463" s="1">
        <v>0</v>
      </c>
      <c r="AT463" s="1">
        <f t="shared" si="47"/>
        <v>67329807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12211713</v>
      </c>
      <c r="G464" s="1">
        <v>0</v>
      </c>
      <c r="H464" s="1">
        <v>0</v>
      </c>
      <c r="I464" s="1">
        <v>8957784</v>
      </c>
      <c r="J464" s="1">
        <v>0</v>
      </c>
      <c r="K464" s="1">
        <v>3465000</v>
      </c>
      <c r="L464" s="1">
        <v>0</v>
      </c>
      <c r="M464" s="1">
        <v>400000</v>
      </c>
      <c r="N464" s="1">
        <v>2246441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2742744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1604600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2406901</v>
      </c>
      <c r="AM464" s="1">
        <v>0</v>
      </c>
      <c r="AN464" s="1">
        <v>36405183</v>
      </c>
      <c r="AO464" s="1">
        <v>10581730</v>
      </c>
      <c r="AP464" s="1">
        <v>25823453</v>
      </c>
      <c r="AQ464" s="1">
        <v>7027037</v>
      </c>
      <c r="AR464" s="1">
        <v>1054055</v>
      </c>
      <c r="AS464" s="1">
        <v>0</v>
      </c>
      <c r="AT464" s="1">
        <f t="shared" si="47"/>
        <v>44486275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5559758</v>
      </c>
      <c r="G465" s="1">
        <v>6697683</v>
      </c>
      <c r="H465" s="1">
        <v>0</v>
      </c>
      <c r="I465" s="1">
        <v>4225416</v>
      </c>
      <c r="J465" s="1">
        <v>0</v>
      </c>
      <c r="K465" s="1">
        <v>0</v>
      </c>
      <c r="L465" s="1">
        <v>3741390</v>
      </c>
      <c r="M465" s="1">
        <v>400000</v>
      </c>
      <c r="N465" s="1">
        <v>2926188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1800275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26450710</v>
      </c>
      <c r="AO465" s="1">
        <v>4442393</v>
      </c>
      <c r="AP465" s="1">
        <v>22008317</v>
      </c>
      <c r="AQ465" s="1">
        <v>5290142</v>
      </c>
      <c r="AR465" s="1">
        <v>793521</v>
      </c>
      <c r="AS465" s="1">
        <v>390000</v>
      </c>
      <c r="AT465" s="1">
        <f t="shared" si="47"/>
        <v>32924373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11772939</v>
      </c>
      <c r="G466" s="1">
        <v>2482098</v>
      </c>
      <c r="H466" s="1">
        <v>0</v>
      </c>
      <c r="I466" s="1">
        <v>8714557</v>
      </c>
      <c r="J466" s="1">
        <v>0</v>
      </c>
      <c r="K466" s="1">
        <v>0</v>
      </c>
      <c r="L466" s="1">
        <v>0</v>
      </c>
      <c r="M466" s="1">
        <v>400000</v>
      </c>
      <c r="N466" s="1">
        <v>2152229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11217312</v>
      </c>
      <c r="W466" s="1">
        <v>1100000</v>
      </c>
      <c r="X466" s="1">
        <v>1708975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1537306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8574247</v>
      </c>
      <c r="AM466" s="1">
        <v>0</v>
      </c>
      <c r="AN466" s="1">
        <v>50929663</v>
      </c>
      <c r="AO466" s="1">
        <v>6634823</v>
      </c>
      <c r="AP466" s="1">
        <v>44294840</v>
      </c>
      <c r="AQ466" s="1">
        <v>9931933</v>
      </c>
      <c r="AR466" s="1">
        <v>1489790</v>
      </c>
      <c r="AS466" s="1">
        <v>0</v>
      </c>
      <c r="AT466" s="1">
        <f t="shared" si="47"/>
        <v>62351386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370423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12903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35484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418810</v>
      </c>
      <c r="AO467" s="1">
        <v>31317</v>
      </c>
      <c r="AP467" s="1">
        <v>387493</v>
      </c>
      <c r="AQ467" s="1">
        <v>83762</v>
      </c>
      <c r="AR467" s="1">
        <v>12564</v>
      </c>
      <c r="AS467" s="1">
        <v>0</v>
      </c>
      <c r="AT467" s="1">
        <f t="shared" si="47"/>
        <v>515136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12484779</v>
      </c>
      <c r="G468" s="1">
        <v>18731783</v>
      </c>
      <c r="H468" s="1">
        <v>0</v>
      </c>
      <c r="I468" s="1">
        <v>11237719</v>
      </c>
      <c r="J468" s="1">
        <v>0</v>
      </c>
      <c r="K468" s="1">
        <v>4620000</v>
      </c>
      <c r="L468" s="1">
        <v>0</v>
      </c>
      <c r="M468" s="1">
        <v>400000</v>
      </c>
      <c r="N468" s="1">
        <v>2428828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12070076</v>
      </c>
      <c r="W468" s="1">
        <v>1100000</v>
      </c>
      <c r="X468" s="1">
        <v>1812307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1734878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10129782</v>
      </c>
      <c r="AM468" s="1">
        <v>0</v>
      </c>
      <c r="AN468" s="1">
        <v>79131421</v>
      </c>
      <c r="AO468" s="1">
        <v>14740541</v>
      </c>
      <c r="AP468" s="1">
        <v>64390880</v>
      </c>
      <c r="AQ468" s="1">
        <v>15350030</v>
      </c>
      <c r="AR468" s="1">
        <v>2302505</v>
      </c>
      <c r="AS468" s="1">
        <v>0</v>
      </c>
      <c r="AT468" s="1">
        <f t="shared" si="47"/>
        <v>96783956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15428982</v>
      </c>
      <c r="G469" s="1">
        <v>7343155</v>
      </c>
      <c r="H469" s="1">
        <v>0</v>
      </c>
      <c r="I469" s="1">
        <v>11635687</v>
      </c>
      <c r="J469" s="1">
        <v>0</v>
      </c>
      <c r="K469" s="1">
        <v>5500000</v>
      </c>
      <c r="L469" s="1">
        <v>0</v>
      </c>
      <c r="M469" s="1">
        <v>400000</v>
      </c>
      <c r="N469" s="1">
        <v>2553517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12312797</v>
      </c>
      <c r="W469" s="1">
        <v>1100000</v>
      </c>
      <c r="X469" s="1">
        <v>2239691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1823940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8276574</v>
      </c>
      <c r="AM469" s="1">
        <v>0</v>
      </c>
      <c r="AN469" s="1">
        <v>69884343</v>
      </c>
      <c r="AO469" s="1">
        <v>13719554</v>
      </c>
      <c r="AP469" s="1">
        <v>56164789</v>
      </c>
      <c r="AQ469" s="1">
        <v>13722869</v>
      </c>
      <c r="AR469" s="1">
        <v>2058430</v>
      </c>
      <c r="AS469" s="1">
        <v>0</v>
      </c>
      <c r="AT469" s="1">
        <f t="shared" si="47"/>
        <v>85665642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11281143</v>
      </c>
      <c r="G470" s="1">
        <v>0</v>
      </c>
      <c r="H470" s="1">
        <v>0</v>
      </c>
      <c r="I470" s="1">
        <v>7945342</v>
      </c>
      <c r="J470" s="1">
        <v>0</v>
      </c>
      <c r="K470" s="1">
        <v>3465000</v>
      </c>
      <c r="L470" s="1">
        <v>0</v>
      </c>
      <c r="M470" s="1">
        <v>400000</v>
      </c>
      <c r="N470" s="1">
        <v>2139972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1270000</v>
      </c>
      <c r="U470" s="1">
        <v>0</v>
      </c>
      <c r="V470" s="1">
        <v>2518784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1528552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2292828</v>
      </c>
      <c r="AM470" s="1">
        <v>0</v>
      </c>
      <c r="AN470" s="1">
        <v>33941621</v>
      </c>
      <c r="AO470" s="1">
        <v>9574625</v>
      </c>
      <c r="AP470" s="1">
        <v>24366996</v>
      </c>
      <c r="AQ470" s="1">
        <v>6534324</v>
      </c>
      <c r="AR470" s="1">
        <v>980149</v>
      </c>
      <c r="AS470" s="1">
        <v>0</v>
      </c>
      <c r="AT470" s="1">
        <f t="shared" si="47"/>
        <v>41456094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11033748</v>
      </c>
      <c r="G471" s="1">
        <v>3507295</v>
      </c>
      <c r="H471" s="1">
        <v>0</v>
      </c>
      <c r="I471" s="1">
        <v>7295198</v>
      </c>
      <c r="J471" s="1">
        <v>0</v>
      </c>
      <c r="K471" s="1">
        <v>3465000</v>
      </c>
      <c r="L471" s="1">
        <v>0</v>
      </c>
      <c r="M471" s="1">
        <v>400000</v>
      </c>
      <c r="N471" s="1">
        <v>1817526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2378153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1298232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2336818</v>
      </c>
      <c r="AM471" s="1">
        <v>0</v>
      </c>
      <c r="AN471" s="1">
        <v>34631970</v>
      </c>
      <c r="AO471" s="1">
        <v>8788837</v>
      </c>
      <c r="AP471" s="1">
        <v>25843133</v>
      </c>
      <c r="AQ471" s="1">
        <v>6926394</v>
      </c>
      <c r="AR471" s="1">
        <v>1038959</v>
      </c>
      <c r="AS471" s="1">
        <v>0</v>
      </c>
      <c r="AT471" s="1">
        <f t="shared" si="47"/>
        <v>42597323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12129007</v>
      </c>
      <c r="G472" s="1">
        <v>5946723</v>
      </c>
      <c r="H472" s="1">
        <v>0</v>
      </c>
      <c r="I472" s="1">
        <v>9544547</v>
      </c>
      <c r="J472" s="1">
        <v>0</v>
      </c>
      <c r="K472" s="1">
        <v>4620000</v>
      </c>
      <c r="L472" s="1">
        <v>0</v>
      </c>
      <c r="M472" s="1">
        <v>400000</v>
      </c>
      <c r="N472" s="1">
        <v>2268732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1270000</v>
      </c>
      <c r="U472" s="1">
        <v>0</v>
      </c>
      <c r="V472" s="1">
        <v>7879235</v>
      </c>
      <c r="W472" s="1">
        <v>1100000</v>
      </c>
      <c r="X472" s="1">
        <v>1760662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1620523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8694733</v>
      </c>
      <c r="AM472" s="1">
        <v>0</v>
      </c>
      <c r="AN472" s="1">
        <v>59456700</v>
      </c>
      <c r="AO472" s="1">
        <v>9122232</v>
      </c>
      <c r="AP472" s="1">
        <v>50334468</v>
      </c>
      <c r="AQ472" s="1">
        <v>11192832</v>
      </c>
      <c r="AR472" s="1">
        <v>1678925</v>
      </c>
      <c r="AS472" s="1">
        <v>0</v>
      </c>
      <c r="AT472" s="1">
        <f t="shared" si="47"/>
        <v>72328457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15986052</v>
      </c>
      <c r="G473" s="1">
        <v>8110713</v>
      </c>
      <c r="H473" s="1">
        <v>0</v>
      </c>
      <c r="I473" s="1">
        <v>12361331</v>
      </c>
      <c r="J473" s="1">
        <v>0</v>
      </c>
      <c r="K473" s="1">
        <v>4125000</v>
      </c>
      <c r="L473" s="1">
        <v>0</v>
      </c>
      <c r="M473" s="1">
        <v>400000</v>
      </c>
      <c r="N473" s="1">
        <v>2748491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12952206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1963207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8722230</v>
      </c>
      <c r="AM473" s="1">
        <v>0</v>
      </c>
      <c r="AN473" s="1">
        <v>70789786</v>
      </c>
      <c r="AO473" s="1">
        <v>9522684</v>
      </c>
      <c r="AP473" s="1">
        <v>61267102</v>
      </c>
      <c r="AQ473" s="1">
        <v>14157957</v>
      </c>
      <c r="AR473" s="1">
        <v>2123694</v>
      </c>
      <c r="AS473" s="1">
        <v>0</v>
      </c>
      <c r="AT473" s="1">
        <f t="shared" si="47"/>
        <v>87071437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15219148</v>
      </c>
      <c r="G474" s="1">
        <v>2696447</v>
      </c>
      <c r="H474" s="1">
        <v>0</v>
      </c>
      <c r="I474" s="1">
        <v>7740081</v>
      </c>
      <c r="J474" s="1">
        <v>0</v>
      </c>
      <c r="K474" s="1">
        <v>0</v>
      </c>
      <c r="L474" s="1">
        <v>0</v>
      </c>
      <c r="M474" s="1">
        <v>374194</v>
      </c>
      <c r="N474" s="1">
        <v>2560404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2954312</v>
      </c>
      <c r="W474" s="1">
        <v>1029032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1828861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2194632</v>
      </c>
      <c r="AM474" s="1">
        <v>0</v>
      </c>
      <c r="AN474" s="1">
        <v>36597111</v>
      </c>
      <c r="AO474" s="1">
        <v>29745130</v>
      </c>
      <c r="AP474" s="1">
        <v>6851981</v>
      </c>
      <c r="AQ474" s="1">
        <v>7319422</v>
      </c>
      <c r="AR474" s="1">
        <v>1097913</v>
      </c>
      <c r="AS474" s="1">
        <v>0</v>
      </c>
      <c r="AT474" s="1">
        <f t="shared" si="47"/>
        <v>45014446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15597768</v>
      </c>
      <c r="G475" s="1">
        <v>6091512</v>
      </c>
      <c r="H475" s="1">
        <v>0</v>
      </c>
      <c r="I475" s="1">
        <v>11460905</v>
      </c>
      <c r="J475" s="1">
        <v>0</v>
      </c>
      <c r="K475" s="1">
        <v>5500000</v>
      </c>
      <c r="L475" s="1">
        <v>0</v>
      </c>
      <c r="M475" s="1">
        <v>400000</v>
      </c>
      <c r="N475" s="1">
        <v>2555943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8071077</v>
      </c>
      <c r="W475" s="1">
        <v>1100000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1825674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3651347</v>
      </c>
      <c r="AM475" s="1">
        <v>0</v>
      </c>
      <c r="AN475" s="1">
        <v>56254226</v>
      </c>
      <c r="AO475" s="1">
        <v>10655384</v>
      </c>
      <c r="AP475" s="1">
        <v>45598842</v>
      </c>
      <c r="AQ475" s="1">
        <v>11250845</v>
      </c>
      <c r="AR475" s="1">
        <v>1687627</v>
      </c>
      <c r="AS475" s="1">
        <v>0</v>
      </c>
      <c r="AT475" s="1">
        <f t="shared" si="47"/>
        <v>69192698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11303826</v>
      </c>
      <c r="G476" s="1">
        <v>5896924</v>
      </c>
      <c r="H476" s="1">
        <v>0</v>
      </c>
      <c r="I476" s="1">
        <v>8403372</v>
      </c>
      <c r="J476" s="1">
        <v>0</v>
      </c>
      <c r="K476" s="1">
        <v>4620000</v>
      </c>
      <c r="L476" s="1">
        <v>0</v>
      </c>
      <c r="M476" s="1">
        <v>400000</v>
      </c>
      <c r="N476" s="1">
        <v>1961744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7040061</v>
      </c>
      <c r="W476" s="1">
        <v>1100000</v>
      </c>
      <c r="X476" s="1">
        <v>1640878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1401245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7875134</v>
      </c>
      <c r="AM476" s="1">
        <v>0</v>
      </c>
      <c r="AN476" s="1">
        <v>54024453</v>
      </c>
      <c r="AO476" s="1">
        <v>13827518</v>
      </c>
      <c r="AP476" s="1">
        <v>40196935</v>
      </c>
      <c r="AQ476" s="1">
        <v>10328637</v>
      </c>
      <c r="AR476" s="1">
        <v>1549296</v>
      </c>
      <c r="AS476" s="1">
        <v>0</v>
      </c>
      <c r="AT476" s="1">
        <f t="shared" si="47"/>
        <v>65902386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15441429</v>
      </c>
      <c r="G477" s="1">
        <v>6706304</v>
      </c>
      <c r="H477" s="1">
        <v>0</v>
      </c>
      <c r="I477" s="1">
        <v>11130502</v>
      </c>
      <c r="J477" s="1">
        <v>0</v>
      </c>
      <c r="K477" s="1">
        <v>5500000</v>
      </c>
      <c r="L477" s="1">
        <v>0</v>
      </c>
      <c r="M477" s="1">
        <v>400000</v>
      </c>
      <c r="N477" s="1">
        <v>2529975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12706534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1807125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3903391</v>
      </c>
      <c r="AM477" s="1">
        <v>0</v>
      </c>
      <c r="AN477" s="1">
        <v>62495260</v>
      </c>
      <c r="AO477" s="1">
        <v>9542517</v>
      </c>
      <c r="AP477" s="1">
        <v>52952743</v>
      </c>
      <c r="AQ477" s="1">
        <v>12245052</v>
      </c>
      <c r="AR477" s="1">
        <v>1836758</v>
      </c>
      <c r="AS477" s="1">
        <v>0</v>
      </c>
      <c r="AT477" s="1">
        <f t="shared" si="47"/>
        <v>76577070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15438266</v>
      </c>
      <c r="G478" s="1">
        <v>12740906</v>
      </c>
      <c r="H478" s="1">
        <v>0</v>
      </c>
      <c r="I478" s="1">
        <v>11511538</v>
      </c>
      <c r="J478" s="1">
        <v>0</v>
      </c>
      <c r="K478" s="1">
        <v>5500000</v>
      </c>
      <c r="L478" s="1">
        <v>0</v>
      </c>
      <c r="M478" s="1">
        <v>400000</v>
      </c>
      <c r="N478" s="1">
        <v>2480475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6264045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1771768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2657652</v>
      </c>
      <c r="AM478" s="1">
        <v>0</v>
      </c>
      <c r="AN478" s="1">
        <v>61134650</v>
      </c>
      <c r="AO478" s="1">
        <v>11857373</v>
      </c>
      <c r="AP478" s="1">
        <v>49277277</v>
      </c>
      <c r="AQ478" s="1">
        <v>11972930</v>
      </c>
      <c r="AR478" s="1">
        <v>1795940</v>
      </c>
      <c r="AS478" s="1">
        <v>0</v>
      </c>
      <c r="AT478" s="1">
        <f t="shared" si="47"/>
        <v>74903520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12255860</v>
      </c>
      <c r="G479" s="1">
        <v>6445837</v>
      </c>
      <c r="H479" s="1">
        <v>0</v>
      </c>
      <c r="I479" s="1">
        <v>9506961</v>
      </c>
      <c r="J479" s="1">
        <v>0</v>
      </c>
      <c r="K479" s="1">
        <v>4620000</v>
      </c>
      <c r="L479" s="1">
        <v>0</v>
      </c>
      <c r="M479" s="1">
        <v>400000</v>
      </c>
      <c r="N479" s="1">
        <v>2310423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7764134</v>
      </c>
      <c r="W479" s="1">
        <v>1100000</v>
      </c>
      <c r="X479" s="1">
        <v>1779077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1650303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8033557</v>
      </c>
      <c r="AM479" s="1">
        <v>0</v>
      </c>
      <c r="AN479" s="1">
        <v>58247421</v>
      </c>
      <c r="AO479" s="1">
        <v>14510154</v>
      </c>
      <c r="AP479" s="1">
        <v>43737267</v>
      </c>
      <c r="AQ479" s="1">
        <v>11173230</v>
      </c>
      <c r="AR479" s="1">
        <v>1675985</v>
      </c>
      <c r="AS479" s="1">
        <v>0</v>
      </c>
      <c r="AT479" s="1">
        <f t="shared" si="47"/>
        <v>71096636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12491456</v>
      </c>
      <c r="G480" s="1">
        <v>12776522</v>
      </c>
      <c r="H480" s="1">
        <v>0</v>
      </c>
      <c r="I480" s="1">
        <v>9368675</v>
      </c>
      <c r="J480" s="1">
        <v>0</v>
      </c>
      <c r="K480" s="1">
        <v>4620000</v>
      </c>
      <c r="L480" s="1">
        <v>0</v>
      </c>
      <c r="M480" s="1">
        <v>400000</v>
      </c>
      <c r="N480" s="1">
        <v>2145053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5234629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1532180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2757925</v>
      </c>
      <c r="AM480" s="1">
        <v>0</v>
      </c>
      <c r="AN480" s="1">
        <v>54807709</v>
      </c>
      <c r="AO480" s="1">
        <v>9033149</v>
      </c>
      <c r="AP480" s="1">
        <v>45774560</v>
      </c>
      <c r="AQ480" s="1">
        <v>10485288</v>
      </c>
      <c r="AR480" s="1">
        <v>1572793</v>
      </c>
      <c r="AS480" s="1">
        <v>0</v>
      </c>
      <c r="AT480" s="1">
        <f t="shared" si="47"/>
        <v>66865790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11386104</v>
      </c>
      <c r="G481" s="1">
        <v>5712437</v>
      </c>
      <c r="H481" s="1">
        <v>0</v>
      </c>
      <c r="I481" s="1">
        <v>9037960</v>
      </c>
      <c r="J481" s="1">
        <v>0</v>
      </c>
      <c r="K481" s="1">
        <v>4620000</v>
      </c>
      <c r="L481" s="1">
        <v>0</v>
      </c>
      <c r="M481" s="1">
        <v>400000</v>
      </c>
      <c r="N481" s="1">
        <v>2021284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13742088</v>
      </c>
      <c r="W481" s="1">
        <v>1100000</v>
      </c>
      <c r="X481" s="1">
        <v>1652822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1443774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7342897</v>
      </c>
      <c r="AM481" s="1">
        <v>0</v>
      </c>
      <c r="AN481" s="1">
        <v>60840635</v>
      </c>
      <c r="AO481" s="1">
        <v>14204347</v>
      </c>
      <c r="AP481" s="1">
        <v>46636288</v>
      </c>
      <c r="AQ481" s="1">
        <v>11691873</v>
      </c>
      <c r="AR481" s="1">
        <v>1753781</v>
      </c>
      <c r="AS481" s="1">
        <v>0</v>
      </c>
      <c r="AT481" s="1">
        <f t="shared" si="47"/>
        <v>74286289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15744030</v>
      </c>
      <c r="G482" s="1">
        <v>5961137</v>
      </c>
      <c r="H482" s="1">
        <v>0</v>
      </c>
      <c r="I482" s="1">
        <v>11603606</v>
      </c>
      <c r="J482" s="1">
        <v>0</v>
      </c>
      <c r="K482" s="1">
        <v>5500000</v>
      </c>
      <c r="L482" s="1">
        <v>0</v>
      </c>
      <c r="M482" s="1">
        <v>400000</v>
      </c>
      <c r="N482" s="1">
        <v>2650404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9292158</v>
      </c>
      <c r="W482" s="1">
        <v>1100000</v>
      </c>
      <c r="X482" s="1">
        <v>2285424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1893145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8509500</v>
      </c>
      <c r="AM482" s="1">
        <v>0</v>
      </c>
      <c r="AN482" s="1">
        <v>67320673</v>
      </c>
      <c r="AO482" s="1">
        <v>13032457</v>
      </c>
      <c r="AP482" s="1">
        <v>54288216</v>
      </c>
      <c r="AQ482" s="1">
        <v>12987881</v>
      </c>
      <c r="AR482" s="1">
        <v>1948182</v>
      </c>
      <c r="AS482" s="1">
        <v>0</v>
      </c>
      <c r="AT482" s="1">
        <f t="shared" si="47"/>
        <v>82256736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11381566</v>
      </c>
      <c r="G483" s="1">
        <v>5392016</v>
      </c>
      <c r="H483" s="1">
        <v>0</v>
      </c>
      <c r="I483" s="1">
        <v>9032641</v>
      </c>
      <c r="J483" s="1">
        <v>0</v>
      </c>
      <c r="K483" s="1">
        <v>3465000</v>
      </c>
      <c r="L483" s="1">
        <v>0</v>
      </c>
      <c r="M483" s="1">
        <v>400000</v>
      </c>
      <c r="N483" s="1">
        <v>2019502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13734284</v>
      </c>
      <c r="W483" s="1">
        <v>1100000</v>
      </c>
      <c r="X483" s="1">
        <v>1652163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1442501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7338073</v>
      </c>
      <c r="AM483" s="1">
        <v>0</v>
      </c>
      <c r="AN483" s="1">
        <v>56957746</v>
      </c>
      <c r="AO483" s="1">
        <v>8728901</v>
      </c>
      <c r="AP483" s="1">
        <v>48228845</v>
      </c>
      <c r="AQ483" s="1">
        <v>11391549</v>
      </c>
      <c r="AR483" s="1">
        <v>1708732</v>
      </c>
      <c r="AS483" s="1">
        <v>0</v>
      </c>
      <c r="AT483" s="1">
        <f t="shared" si="47"/>
        <v>70058027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12057742</v>
      </c>
      <c r="G484" s="1">
        <v>5494547</v>
      </c>
      <c r="H484" s="1">
        <v>0</v>
      </c>
      <c r="I484" s="1">
        <v>9186938</v>
      </c>
      <c r="J484" s="1">
        <v>0</v>
      </c>
      <c r="K484" s="1">
        <v>3465000</v>
      </c>
      <c r="L484" s="1">
        <v>0</v>
      </c>
      <c r="M484" s="1">
        <v>400000</v>
      </c>
      <c r="N484" s="1">
        <v>2202026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5065096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1572876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2359313</v>
      </c>
      <c r="AM484" s="1">
        <v>0</v>
      </c>
      <c r="AN484" s="1">
        <v>44173538</v>
      </c>
      <c r="AO484" s="1">
        <v>7888318</v>
      </c>
      <c r="AP484" s="1">
        <v>36285220</v>
      </c>
      <c r="AQ484" s="1">
        <v>8580708</v>
      </c>
      <c r="AR484" s="1">
        <v>1287106</v>
      </c>
      <c r="AS484" s="1">
        <v>0</v>
      </c>
      <c r="AT484" s="1">
        <f t="shared" si="47"/>
        <v>54041352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12183845</v>
      </c>
      <c r="G485" s="1">
        <v>6636455</v>
      </c>
      <c r="H485" s="1">
        <v>0</v>
      </c>
      <c r="I485" s="1">
        <v>9817912</v>
      </c>
      <c r="J485" s="1">
        <v>0</v>
      </c>
      <c r="K485" s="1">
        <v>4620000</v>
      </c>
      <c r="L485" s="1">
        <v>0</v>
      </c>
      <c r="M485" s="1">
        <v>400000</v>
      </c>
      <c r="N485" s="1">
        <v>2309580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11996819</v>
      </c>
      <c r="W485" s="1">
        <v>1100000</v>
      </c>
      <c r="X485" s="1">
        <v>1768623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1649700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9066169</v>
      </c>
      <c r="AM485" s="1">
        <v>0</v>
      </c>
      <c r="AN485" s="1">
        <v>62819103</v>
      </c>
      <c r="AO485" s="1">
        <v>14515224</v>
      </c>
      <c r="AP485" s="1">
        <v>48303879</v>
      </c>
      <c r="AQ485" s="1">
        <v>12309821</v>
      </c>
      <c r="AR485" s="1">
        <v>1846473</v>
      </c>
      <c r="AS485" s="1">
        <v>0</v>
      </c>
      <c r="AT485" s="1">
        <f t="shared" si="47"/>
        <v>76975397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12073452</v>
      </c>
      <c r="G486" s="1">
        <v>4731751</v>
      </c>
      <c r="H486" s="1">
        <v>0</v>
      </c>
      <c r="I486" s="1">
        <v>9454404</v>
      </c>
      <c r="J486" s="1">
        <v>0</v>
      </c>
      <c r="K486" s="1">
        <v>4620000</v>
      </c>
      <c r="L486" s="1">
        <v>0</v>
      </c>
      <c r="M486" s="1">
        <v>400000</v>
      </c>
      <c r="N486" s="1">
        <v>2248127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7767395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1605805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8760612</v>
      </c>
      <c r="AM486" s="1">
        <v>0</v>
      </c>
      <c r="AN486" s="1">
        <v>56895413</v>
      </c>
      <c r="AO486" s="1">
        <v>11227627</v>
      </c>
      <c r="AP486" s="1">
        <v>45667786</v>
      </c>
      <c r="AQ486" s="1">
        <v>10902829</v>
      </c>
      <c r="AR486" s="1">
        <v>1635424</v>
      </c>
      <c r="AS486" s="1">
        <v>0</v>
      </c>
      <c r="AT486" s="1">
        <f t="shared" si="47"/>
        <v>69433666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16244223</v>
      </c>
      <c r="G487" s="1">
        <v>6423449</v>
      </c>
      <c r="H487" s="1">
        <v>0</v>
      </c>
      <c r="I487" s="1">
        <v>12042605</v>
      </c>
      <c r="J487" s="1">
        <v>0</v>
      </c>
      <c r="K487" s="1">
        <v>5500000</v>
      </c>
      <c r="L487" s="1">
        <v>0</v>
      </c>
      <c r="M487" s="1">
        <v>400000</v>
      </c>
      <c r="N487" s="1">
        <v>2797574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8435520</v>
      </c>
      <c r="W487" s="1">
        <v>1100000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1998267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3996536</v>
      </c>
      <c r="AM487" s="1">
        <v>0</v>
      </c>
      <c r="AN487" s="1">
        <v>58938174</v>
      </c>
      <c r="AO487" s="1">
        <v>12258287</v>
      </c>
      <c r="AP487" s="1">
        <v>46679887</v>
      </c>
      <c r="AQ487" s="1">
        <v>11787635</v>
      </c>
      <c r="AR487" s="1">
        <v>1768145</v>
      </c>
      <c r="AS487" s="1">
        <v>0</v>
      </c>
      <c r="AT487" s="1">
        <f t="shared" si="47"/>
        <v>72493954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11994532</v>
      </c>
      <c r="G488" s="1">
        <v>7596179</v>
      </c>
      <c r="H488" s="1">
        <v>0</v>
      </c>
      <c r="I488" s="1">
        <v>10172711</v>
      </c>
      <c r="J488" s="1">
        <v>0</v>
      </c>
      <c r="K488" s="1">
        <v>4620000</v>
      </c>
      <c r="L488" s="1">
        <v>0</v>
      </c>
      <c r="M488" s="1">
        <v>400000</v>
      </c>
      <c r="N488" s="1">
        <v>2242354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11940631</v>
      </c>
      <c r="W488" s="1">
        <v>1100000</v>
      </c>
      <c r="X488" s="1">
        <v>1651343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1601682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8851875</v>
      </c>
      <c r="AM488" s="1">
        <v>0</v>
      </c>
      <c r="AN488" s="1">
        <v>63441307</v>
      </c>
      <c r="AO488" s="1">
        <v>12252932</v>
      </c>
      <c r="AP488" s="1">
        <v>51188375</v>
      </c>
      <c r="AQ488" s="1">
        <v>12434261</v>
      </c>
      <c r="AR488" s="1">
        <v>1865139</v>
      </c>
      <c r="AS488" s="1">
        <v>0</v>
      </c>
      <c r="AT488" s="1">
        <f t="shared" si="47"/>
        <v>77740707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11973798</v>
      </c>
      <c r="G489" s="1">
        <v>10251449</v>
      </c>
      <c r="H489" s="1">
        <v>0</v>
      </c>
      <c r="I489" s="1">
        <v>9589798</v>
      </c>
      <c r="J489" s="1">
        <v>0</v>
      </c>
      <c r="K489" s="1">
        <v>4620000</v>
      </c>
      <c r="L489" s="1">
        <v>0</v>
      </c>
      <c r="M489" s="1">
        <v>400000</v>
      </c>
      <c r="N489" s="1">
        <v>2242444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14620733</v>
      </c>
      <c r="W489" s="1">
        <v>1100000</v>
      </c>
      <c r="X489" s="1">
        <v>1738132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1601745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8397376</v>
      </c>
      <c r="AM489" s="1">
        <v>0</v>
      </c>
      <c r="AN489" s="1">
        <v>67805475</v>
      </c>
      <c r="AO489" s="1">
        <v>11962792</v>
      </c>
      <c r="AP489" s="1">
        <v>55842683</v>
      </c>
      <c r="AQ489" s="1">
        <v>13307095</v>
      </c>
      <c r="AR489" s="1">
        <v>1996064</v>
      </c>
      <c r="AS489" s="1">
        <v>0</v>
      </c>
      <c r="AT489" s="1">
        <f t="shared" si="47"/>
        <v>83108634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12280586</v>
      </c>
      <c r="G490" s="1">
        <v>11925891</v>
      </c>
      <c r="H490" s="1">
        <v>0</v>
      </c>
      <c r="I490" s="1">
        <v>10483823</v>
      </c>
      <c r="J490" s="1">
        <v>0</v>
      </c>
      <c r="K490" s="1">
        <v>3465000</v>
      </c>
      <c r="L490" s="1">
        <v>0</v>
      </c>
      <c r="M490" s="1">
        <v>400000</v>
      </c>
      <c r="N490" s="1">
        <v>2349240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11636692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1678028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9859321</v>
      </c>
      <c r="AM490" s="1">
        <v>0</v>
      </c>
      <c r="AN490" s="1">
        <v>68231247</v>
      </c>
      <c r="AO490" s="1">
        <v>12252860</v>
      </c>
      <c r="AP490" s="1">
        <v>55978387</v>
      </c>
      <c r="AQ490" s="1">
        <v>13392249</v>
      </c>
      <c r="AR490" s="1">
        <v>2008837</v>
      </c>
      <c r="AS490" s="1">
        <v>0</v>
      </c>
      <c r="AT490" s="1">
        <f t="shared" si="47"/>
        <v>83632333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15820788</v>
      </c>
      <c r="G491" s="1">
        <v>6062844</v>
      </c>
      <c r="H491" s="1">
        <v>0</v>
      </c>
      <c r="I491" s="1">
        <v>11968615</v>
      </c>
      <c r="J491" s="1">
        <v>0</v>
      </c>
      <c r="K491" s="1">
        <v>-66000000</v>
      </c>
      <c r="L491" s="1">
        <v>0</v>
      </c>
      <c r="M491" s="1">
        <v>400000</v>
      </c>
      <c r="N491" s="1">
        <v>2690648</v>
      </c>
      <c r="O491" s="1">
        <v>0</v>
      </c>
      <c r="P491" s="1">
        <v>0</v>
      </c>
      <c r="Q491" s="1">
        <v>0</v>
      </c>
      <c r="R491" s="1">
        <v>54912000</v>
      </c>
      <c r="S491" s="1">
        <v>0</v>
      </c>
      <c r="T491" s="1">
        <v>1270000</v>
      </c>
      <c r="U491" s="1">
        <v>0</v>
      </c>
      <c r="V491" s="1">
        <v>12707509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1921892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8590019</v>
      </c>
      <c r="AM491" s="1">
        <v>0</v>
      </c>
      <c r="AN491" s="1">
        <v>54852150</v>
      </c>
      <c r="AO491" s="1">
        <v>12715820</v>
      </c>
      <c r="AP491" s="1">
        <v>42136330</v>
      </c>
      <c r="AQ491" s="1">
        <v>-488224</v>
      </c>
      <c r="AR491" s="1">
        <v>-73234</v>
      </c>
      <c r="AS491" s="1">
        <v>0</v>
      </c>
      <c r="AT491" s="1">
        <f t="shared" si="47"/>
        <v>54290692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10833278</v>
      </c>
      <c r="G492" s="1">
        <v>5566178</v>
      </c>
      <c r="H492" s="1">
        <v>0</v>
      </c>
      <c r="I492" s="1">
        <v>8119465</v>
      </c>
      <c r="J492" s="1">
        <v>0</v>
      </c>
      <c r="K492" s="1">
        <v>3465000</v>
      </c>
      <c r="L492" s="1">
        <v>0</v>
      </c>
      <c r="M492" s="1">
        <v>400000</v>
      </c>
      <c r="N492" s="1">
        <v>1812326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12685491</v>
      </c>
      <c r="W492" s="1">
        <v>1100000</v>
      </c>
      <c r="X492" s="1">
        <v>1572573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1294519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6771074</v>
      </c>
      <c r="AM492" s="1">
        <v>0</v>
      </c>
      <c r="AN492" s="1">
        <v>54889904</v>
      </c>
      <c r="AO492" s="1">
        <v>7736148</v>
      </c>
      <c r="AP492" s="1">
        <v>47153756</v>
      </c>
      <c r="AQ492" s="1">
        <v>10723981</v>
      </c>
      <c r="AR492" s="1">
        <v>1608597</v>
      </c>
      <c r="AS492" s="1">
        <v>0</v>
      </c>
      <c r="AT492" s="1">
        <f t="shared" si="47"/>
        <v>67222482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11345155</v>
      </c>
      <c r="G493" s="1">
        <v>4274248</v>
      </c>
      <c r="H493" s="1">
        <v>96519</v>
      </c>
      <c r="I493" s="1">
        <v>8288190</v>
      </c>
      <c r="J493" s="1">
        <v>0</v>
      </c>
      <c r="K493" s="1">
        <v>3465000</v>
      </c>
      <c r="L493" s="1">
        <v>0</v>
      </c>
      <c r="M493" s="1">
        <v>400000</v>
      </c>
      <c r="N493" s="1">
        <v>1986073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17452123</v>
      </c>
      <c r="W493" s="1">
        <v>1100000</v>
      </c>
      <c r="X493" s="1">
        <v>0</v>
      </c>
      <c r="Y493" s="1">
        <v>533514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1418626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4653071</v>
      </c>
      <c r="AM493" s="1">
        <v>0</v>
      </c>
      <c r="AN493" s="1">
        <v>56282519</v>
      </c>
      <c r="AO493" s="1">
        <v>8213976</v>
      </c>
      <c r="AP493" s="1">
        <v>48068543</v>
      </c>
      <c r="AQ493" s="1">
        <v>10983202</v>
      </c>
      <c r="AR493" s="1">
        <v>1647476</v>
      </c>
      <c r="AS493" s="1">
        <v>0</v>
      </c>
      <c r="AT493" s="1">
        <f t="shared" si="47"/>
        <v>68913197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12398507</v>
      </c>
      <c r="G494" s="1">
        <v>9676841</v>
      </c>
      <c r="H494" s="1">
        <v>0</v>
      </c>
      <c r="I494" s="1">
        <v>10073321</v>
      </c>
      <c r="J494" s="1">
        <v>0</v>
      </c>
      <c r="K494" s="1">
        <v>4620000</v>
      </c>
      <c r="L494" s="1">
        <v>0</v>
      </c>
      <c r="M494" s="1">
        <v>400000</v>
      </c>
      <c r="N494" s="1">
        <v>2401920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15334689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1715657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8866523</v>
      </c>
      <c r="AM494" s="1">
        <v>0</v>
      </c>
      <c r="AN494" s="1">
        <v>69657241</v>
      </c>
      <c r="AO494" s="1">
        <v>10920986</v>
      </c>
      <c r="AP494" s="1">
        <v>58736255</v>
      </c>
      <c r="AQ494" s="1">
        <v>13677448</v>
      </c>
      <c r="AR494" s="1">
        <v>2051617</v>
      </c>
      <c r="AS494" s="1">
        <v>0</v>
      </c>
      <c r="AT494" s="1">
        <f t="shared" si="47"/>
        <v>85386306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15121657</v>
      </c>
      <c r="G495" s="1">
        <v>3914397</v>
      </c>
      <c r="H495" s="1">
        <v>0</v>
      </c>
      <c r="I495" s="1">
        <v>11681167</v>
      </c>
      <c r="J495" s="1">
        <v>0</v>
      </c>
      <c r="K495" s="1">
        <v>5500000</v>
      </c>
      <c r="L495" s="1">
        <v>0</v>
      </c>
      <c r="M495" s="1">
        <v>400000</v>
      </c>
      <c r="N495" s="1">
        <v>2386173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6661753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2559458</v>
      </c>
      <c r="AD495" s="1">
        <v>0</v>
      </c>
      <c r="AE495" s="1">
        <v>1704410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2556613</v>
      </c>
      <c r="AM495" s="1">
        <v>0</v>
      </c>
      <c r="AN495" s="1">
        <v>53585628</v>
      </c>
      <c r="AO495" s="1">
        <v>14189098</v>
      </c>
      <c r="AP495" s="1">
        <v>39396530</v>
      </c>
      <c r="AQ495" s="1">
        <v>10717126</v>
      </c>
      <c r="AR495" s="1">
        <v>1607569</v>
      </c>
      <c r="AS495" s="1">
        <v>0</v>
      </c>
      <c r="AT495" s="1">
        <f t="shared" si="47"/>
        <v>65910323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11544964</v>
      </c>
      <c r="G496" s="1">
        <v>2163687</v>
      </c>
      <c r="H496" s="1">
        <v>0</v>
      </c>
      <c r="I496" s="1">
        <v>9214905</v>
      </c>
      <c r="J496" s="1">
        <v>0</v>
      </c>
      <c r="K496" s="1">
        <v>4620000</v>
      </c>
      <c r="L496" s="1">
        <v>0</v>
      </c>
      <c r="M496" s="1">
        <v>400000</v>
      </c>
      <c r="N496" s="1">
        <v>2071664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11175225</v>
      </c>
      <c r="W496" s="1">
        <v>1100000</v>
      </c>
      <c r="X496" s="1">
        <v>927294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1479759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8317102</v>
      </c>
      <c r="AM496" s="1">
        <v>0</v>
      </c>
      <c r="AN496" s="1">
        <v>53014600</v>
      </c>
      <c r="AO496" s="1">
        <v>9596453</v>
      </c>
      <c r="AP496" s="1">
        <v>43418147</v>
      </c>
      <c r="AQ496" s="1">
        <v>10602920</v>
      </c>
      <c r="AR496" s="1">
        <v>1590438</v>
      </c>
      <c r="AS496" s="1">
        <v>0</v>
      </c>
      <c r="AT496" s="1">
        <f t="shared" si="47"/>
        <v>65207958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11830052</v>
      </c>
      <c r="G497" s="1">
        <v>12964417</v>
      </c>
      <c r="H497" s="1">
        <v>0</v>
      </c>
      <c r="I497" s="1">
        <v>8915453</v>
      </c>
      <c r="J497" s="1">
        <v>0</v>
      </c>
      <c r="K497" s="1">
        <v>4620000</v>
      </c>
      <c r="L497" s="1">
        <v>0</v>
      </c>
      <c r="M497" s="1">
        <v>400000</v>
      </c>
      <c r="N497" s="1">
        <v>2180918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14034496</v>
      </c>
      <c r="W497" s="1">
        <v>1100000</v>
      </c>
      <c r="X497" s="1">
        <v>1717266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1557800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7412358</v>
      </c>
      <c r="AM497" s="1">
        <v>0</v>
      </c>
      <c r="AN497" s="1">
        <v>68002760</v>
      </c>
      <c r="AO497" s="1">
        <v>16684779</v>
      </c>
      <c r="AP497" s="1">
        <v>51317981</v>
      </c>
      <c r="AQ497" s="1">
        <v>13346552</v>
      </c>
      <c r="AR497" s="1">
        <v>2001983</v>
      </c>
      <c r="AS497" s="1">
        <v>0</v>
      </c>
      <c r="AT497" s="1">
        <f t="shared" si="47"/>
        <v>83351295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11635138</v>
      </c>
      <c r="G498" s="1">
        <v>3132848</v>
      </c>
      <c r="H498" s="1">
        <v>0</v>
      </c>
      <c r="I498" s="1">
        <v>10438345</v>
      </c>
      <c r="J498" s="1">
        <v>0</v>
      </c>
      <c r="K498" s="1">
        <v>4620000</v>
      </c>
      <c r="L498" s="1">
        <v>0</v>
      </c>
      <c r="M498" s="1">
        <v>400000</v>
      </c>
      <c r="N498" s="1">
        <v>2127973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1270000</v>
      </c>
      <c r="U498" s="1">
        <v>0</v>
      </c>
      <c r="V498" s="1">
        <v>15132401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1519981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8476079</v>
      </c>
      <c r="AM498" s="1">
        <v>0</v>
      </c>
      <c r="AN498" s="1">
        <v>61541737</v>
      </c>
      <c r="AO498" s="1">
        <v>7715652</v>
      </c>
      <c r="AP498" s="1">
        <v>53826085</v>
      </c>
      <c r="AQ498" s="1">
        <v>12054347</v>
      </c>
      <c r="AR498" s="1">
        <v>1808152</v>
      </c>
      <c r="AS498" s="1">
        <v>0</v>
      </c>
      <c r="AT498" s="1">
        <f t="shared" si="47"/>
        <v>75404236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5712980</v>
      </c>
      <c r="G499" s="1">
        <v>2850443</v>
      </c>
      <c r="H499" s="1">
        <v>0</v>
      </c>
      <c r="I499" s="1">
        <v>3999086</v>
      </c>
      <c r="J499" s="1">
        <v>0</v>
      </c>
      <c r="K499" s="1">
        <v>0</v>
      </c>
      <c r="L499" s="1">
        <v>3741390</v>
      </c>
      <c r="M499" s="1">
        <v>400000</v>
      </c>
      <c r="N499" s="1">
        <v>3006832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3737135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2469043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28128178</v>
      </c>
      <c r="AO499" s="1">
        <v>5745338</v>
      </c>
      <c r="AP499" s="1">
        <v>22382840</v>
      </c>
      <c r="AQ499" s="1">
        <v>5403382</v>
      </c>
      <c r="AR499" s="1">
        <v>810507</v>
      </c>
      <c r="AS499" s="1">
        <v>795000</v>
      </c>
      <c r="AT499" s="1">
        <f t="shared" si="47"/>
        <v>35137067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7582890</v>
      </c>
      <c r="G500" s="1">
        <v>6133230</v>
      </c>
      <c r="H500" s="1">
        <v>0</v>
      </c>
      <c r="I500" s="1">
        <v>6369628</v>
      </c>
      <c r="J500" s="1">
        <v>0</v>
      </c>
      <c r="K500" s="1">
        <v>0</v>
      </c>
      <c r="L500" s="1">
        <v>3576160</v>
      </c>
      <c r="M500" s="1">
        <v>400000</v>
      </c>
      <c r="N500" s="1">
        <v>4044208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7399323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36605439</v>
      </c>
      <c r="AO500" s="1">
        <v>7426380</v>
      </c>
      <c r="AP500" s="1">
        <v>29179059</v>
      </c>
      <c r="AQ500" s="1">
        <v>7321088</v>
      </c>
      <c r="AR500" s="1">
        <v>1098163</v>
      </c>
      <c r="AS500" s="1">
        <v>600000</v>
      </c>
      <c r="AT500" s="1">
        <f t="shared" si="47"/>
        <v>45624690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8777413</v>
      </c>
      <c r="G501" s="1">
        <v>7126890</v>
      </c>
      <c r="H501" s="1">
        <v>0</v>
      </c>
      <c r="I501" s="1">
        <v>6495285</v>
      </c>
      <c r="J501" s="1">
        <v>0</v>
      </c>
      <c r="K501" s="1">
        <v>0</v>
      </c>
      <c r="L501" s="1">
        <v>3833901</v>
      </c>
      <c r="M501" s="1">
        <v>400000</v>
      </c>
      <c r="N501" s="1">
        <v>4619691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7835650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40188830</v>
      </c>
      <c r="AO501" s="1">
        <v>6361723</v>
      </c>
      <c r="AP501" s="1">
        <v>33827107</v>
      </c>
      <c r="AQ501" s="1">
        <v>8037766</v>
      </c>
      <c r="AR501" s="1">
        <v>1205665</v>
      </c>
      <c r="AS501" s="1">
        <v>600000</v>
      </c>
      <c r="AT501" s="1">
        <f t="shared" si="47"/>
        <v>50032261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5832216</v>
      </c>
      <c r="G502" s="1">
        <v>11768983</v>
      </c>
      <c r="H502" s="1">
        <v>0</v>
      </c>
      <c r="I502" s="1">
        <v>3674296</v>
      </c>
      <c r="J502" s="1">
        <v>0</v>
      </c>
      <c r="K502" s="1">
        <v>0</v>
      </c>
      <c r="L502" s="1">
        <v>4698887</v>
      </c>
      <c r="M502" s="1">
        <v>400000</v>
      </c>
      <c r="N502" s="1">
        <v>3110515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5848433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36433330</v>
      </c>
      <c r="AO502" s="1">
        <v>5446992</v>
      </c>
      <c r="AP502" s="1">
        <v>30986338</v>
      </c>
      <c r="AQ502" s="1">
        <v>7286666</v>
      </c>
      <c r="AR502" s="1">
        <v>1093000</v>
      </c>
      <c r="AS502" s="1">
        <v>195000</v>
      </c>
      <c r="AT502" s="1">
        <f t="shared" si="47"/>
        <v>45007996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6112451</v>
      </c>
      <c r="G503" s="1">
        <v>5858329</v>
      </c>
      <c r="H503" s="1">
        <v>0</v>
      </c>
      <c r="I503" s="1">
        <v>4523213</v>
      </c>
      <c r="J503" s="1">
        <v>0</v>
      </c>
      <c r="K503" s="1">
        <v>0</v>
      </c>
      <c r="L503" s="1">
        <v>3741390</v>
      </c>
      <c r="M503" s="1">
        <v>400000</v>
      </c>
      <c r="N503" s="1">
        <v>3217079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6126123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31078585</v>
      </c>
      <c r="AO503" s="1">
        <v>3805202</v>
      </c>
      <c r="AP503" s="1">
        <v>27273383</v>
      </c>
      <c r="AQ503" s="1">
        <v>6215717</v>
      </c>
      <c r="AR503" s="1">
        <v>932358</v>
      </c>
      <c r="AS503" s="1">
        <v>530000</v>
      </c>
      <c r="AT503" s="1">
        <f t="shared" si="47"/>
        <v>38756660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7938294</v>
      </c>
      <c r="G504" s="1">
        <v>10839720</v>
      </c>
      <c r="H504" s="1">
        <v>0</v>
      </c>
      <c r="I504" s="1">
        <v>6985699</v>
      </c>
      <c r="J504" s="1">
        <v>0</v>
      </c>
      <c r="K504" s="1">
        <v>0</v>
      </c>
      <c r="L504" s="1">
        <v>3741390</v>
      </c>
      <c r="M504" s="1">
        <v>400000</v>
      </c>
      <c r="N504" s="1">
        <v>4233757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7823724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45285122</v>
      </c>
      <c r="AO504" s="1">
        <v>8866768</v>
      </c>
      <c r="AP504" s="1">
        <v>36418354</v>
      </c>
      <c r="AQ504" s="1">
        <v>8612517</v>
      </c>
      <c r="AR504" s="1">
        <v>1291878</v>
      </c>
      <c r="AS504" s="1">
        <v>0</v>
      </c>
      <c r="AT504" s="1">
        <f t="shared" si="47"/>
        <v>55189517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8735976</v>
      </c>
      <c r="G505" s="1">
        <v>5756886</v>
      </c>
      <c r="H505" s="1">
        <v>0</v>
      </c>
      <c r="I505" s="1">
        <v>6289902</v>
      </c>
      <c r="J505" s="1">
        <v>0</v>
      </c>
      <c r="K505" s="1">
        <v>0</v>
      </c>
      <c r="L505" s="1">
        <v>3741390</v>
      </c>
      <c r="M505" s="1">
        <v>400000</v>
      </c>
      <c r="N505" s="1">
        <v>4628331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7982592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3509340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2834159</v>
      </c>
      <c r="AK505" s="1">
        <v>0</v>
      </c>
      <c r="AL505" s="1">
        <v>0</v>
      </c>
      <c r="AM505" s="1">
        <v>0</v>
      </c>
      <c r="AN505" s="1">
        <v>44978576</v>
      </c>
      <c r="AO505" s="1">
        <v>7166400</v>
      </c>
      <c r="AP505" s="1">
        <v>37812176</v>
      </c>
      <c r="AQ505" s="1">
        <v>8995715</v>
      </c>
      <c r="AR505" s="1">
        <v>1349357</v>
      </c>
      <c r="AS505" s="1">
        <v>600000</v>
      </c>
      <c r="AT505" s="1">
        <f t="shared" si="47"/>
        <v>55923648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5368231</v>
      </c>
      <c r="G506" s="1">
        <v>2920235</v>
      </c>
      <c r="H506" s="1">
        <v>0</v>
      </c>
      <c r="I506" s="1">
        <v>4026174</v>
      </c>
      <c r="J506" s="1">
        <v>0</v>
      </c>
      <c r="K506" s="1">
        <v>0</v>
      </c>
      <c r="L506" s="1">
        <v>4040137</v>
      </c>
      <c r="M506" s="1">
        <v>400000</v>
      </c>
      <c r="N506" s="1">
        <v>2825384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5521077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28423776</v>
      </c>
      <c r="AO506" s="1">
        <v>7415630</v>
      </c>
      <c r="AP506" s="1">
        <v>21008146</v>
      </c>
      <c r="AQ506" s="1">
        <v>5240248</v>
      </c>
      <c r="AR506" s="1">
        <v>786037</v>
      </c>
      <c r="AS506" s="1">
        <v>1060000</v>
      </c>
      <c r="AT506" s="1">
        <f t="shared" si="47"/>
        <v>35510061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5674674</v>
      </c>
      <c r="G507" s="1">
        <v>3456052</v>
      </c>
      <c r="H507" s="1">
        <v>0</v>
      </c>
      <c r="I507" s="1">
        <v>4085766</v>
      </c>
      <c r="J507" s="1">
        <v>0</v>
      </c>
      <c r="K507" s="1">
        <v>0</v>
      </c>
      <c r="L507" s="1">
        <v>3742558</v>
      </c>
      <c r="M507" s="1">
        <v>400000</v>
      </c>
      <c r="N507" s="1">
        <v>2986670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5772694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29440952</v>
      </c>
      <c r="AO507" s="1">
        <v>4645518</v>
      </c>
      <c r="AP507" s="1">
        <v>24795434</v>
      </c>
      <c r="AQ507" s="1">
        <v>5443683</v>
      </c>
      <c r="AR507" s="1">
        <v>816552</v>
      </c>
      <c r="AS507" s="1">
        <v>0</v>
      </c>
      <c r="AT507" s="1">
        <f t="shared" si="47"/>
        <v>35701187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9023734</v>
      </c>
      <c r="G508" s="1">
        <v>21235263</v>
      </c>
      <c r="H508" s="1">
        <v>0</v>
      </c>
      <c r="I508" s="1">
        <v>7579937</v>
      </c>
      <c r="J508" s="1">
        <v>0</v>
      </c>
      <c r="K508" s="1">
        <v>0</v>
      </c>
      <c r="L508" s="1">
        <v>3741390</v>
      </c>
      <c r="M508" s="1">
        <v>400000</v>
      </c>
      <c r="N508" s="1">
        <v>4812658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8279393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59506182</v>
      </c>
      <c r="AO508" s="1">
        <v>10251587</v>
      </c>
      <c r="AP508" s="1">
        <v>49254595</v>
      </c>
      <c r="AQ508" s="1">
        <v>11234475</v>
      </c>
      <c r="AR508" s="1">
        <v>1685171</v>
      </c>
      <c r="AS508" s="1">
        <v>530000</v>
      </c>
      <c r="AT508" s="1">
        <f t="shared" si="47"/>
        <v>72955828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7784640</v>
      </c>
      <c r="G509" s="1">
        <v>2014827</v>
      </c>
      <c r="H509" s="1">
        <v>0</v>
      </c>
      <c r="I509" s="1">
        <v>5604941</v>
      </c>
      <c r="J509" s="1">
        <v>0</v>
      </c>
      <c r="K509" s="1">
        <v>0</v>
      </c>
      <c r="L509" s="1">
        <v>3741390</v>
      </c>
      <c r="M509" s="1">
        <v>400000</v>
      </c>
      <c r="N509" s="1">
        <v>4124312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7297691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3188292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2578978</v>
      </c>
      <c r="AK509" s="1">
        <v>0</v>
      </c>
      <c r="AL509" s="1">
        <v>0</v>
      </c>
      <c r="AM509" s="1">
        <v>0</v>
      </c>
      <c r="AN509" s="1">
        <v>42280147</v>
      </c>
      <c r="AO509" s="1">
        <v>5861800</v>
      </c>
      <c r="AP509" s="1">
        <v>36418347</v>
      </c>
      <c r="AQ509" s="1">
        <v>7567014</v>
      </c>
      <c r="AR509" s="1">
        <v>1135052</v>
      </c>
      <c r="AS509" s="1">
        <v>795000</v>
      </c>
      <c r="AT509" s="1">
        <f t="shared" si="47"/>
        <v>51777213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7327999</v>
      </c>
      <c r="G510" s="1">
        <v>6098061</v>
      </c>
      <c r="H510" s="1">
        <v>0</v>
      </c>
      <c r="I510" s="1">
        <v>5422719</v>
      </c>
      <c r="J510" s="1">
        <v>0</v>
      </c>
      <c r="K510" s="1">
        <v>0</v>
      </c>
      <c r="L510" s="1">
        <v>3741390</v>
      </c>
      <c r="M510" s="1">
        <v>400000</v>
      </c>
      <c r="N510" s="1">
        <v>3882384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5042634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3056174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3443611</v>
      </c>
      <c r="AK510" s="1">
        <v>0</v>
      </c>
      <c r="AL510" s="1">
        <v>0</v>
      </c>
      <c r="AM510" s="1">
        <v>0</v>
      </c>
      <c r="AN510" s="1">
        <v>42848779</v>
      </c>
      <c r="AO510" s="1">
        <v>7499529</v>
      </c>
      <c r="AP510" s="1">
        <v>35349250</v>
      </c>
      <c r="AQ510" s="1">
        <v>7902994</v>
      </c>
      <c r="AR510" s="1">
        <v>1185449</v>
      </c>
      <c r="AS510" s="1">
        <v>795000</v>
      </c>
      <c r="AT510" s="1">
        <f t="shared" si="47"/>
        <v>52732222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8532978</v>
      </c>
      <c r="G511" s="1">
        <v>6017342</v>
      </c>
      <c r="H511" s="1">
        <v>0</v>
      </c>
      <c r="I511" s="1">
        <v>7082372</v>
      </c>
      <c r="J511" s="1">
        <v>0</v>
      </c>
      <c r="K511" s="1">
        <v>0</v>
      </c>
      <c r="L511" s="1">
        <v>3576160</v>
      </c>
      <c r="M511" s="1">
        <v>400000</v>
      </c>
      <c r="N511" s="1">
        <v>4550922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7840653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39100427</v>
      </c>
      <c r="AO511" s="1">
        <v>6178871</v>
      </c>
      <c r="AP511" s="1">
        <v>32921556</v>
      </c>
      <c r="AQ511" s="1">
        <v>7820085</v>
      </c>
      <c r="AR511" s="1">
        <v>1173013</v>
      </c>
      <c r="AS511" s="1">
        <v>600000</v>
      </c>
      <c r="AT511" s="1">
        <f t="shared" si="47"/>
        <v>48693525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7808833</v>
      </c>
      <c r="G512" s="1">
        <v>6834299</v>
      </c>
      <c r="H512" s="1">
        <v>0</v>
      </c>
      <c r="I512" s="1">
        <v>5544271</v>
      </c>
      <c r="J512" s="1">
        <v>0</v>
      </c>
      <c r="K512" s="1">
        <v>0</v>
      </c>
      <c r="L512" s="1">
        <v>3741390</v>
      </c>
      <c r="M512" s="1">
        <v>400000</v>
      </c>
      <c r="N512" s="1">
        <v>4109912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7281410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3180661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3859369</v>
      </c>
      <c r="AK512" s="1">
        <v>0</v>
      </c>
      <c r="AL512" s="1">
        <v>0</v>
      </c>
      <c r="AM512" s="1">
        <v>0</v>
      </c>
      <c r="AN512" s="1">
        <v>44971414</v>
      </c>
      <c r="AO512" s="1">
        <v>8937470</v>
      </c>
      <c r="AP512" s="1">
        <v>36033944</v>
      </c>
      <c r="AQ512" s="1">
        <v>8772029</v>
      </c>
      <c r="AR512" s="1">
        <v>1315804</v>
      </c>
      <c r="AS512" s="1">
        <v>795000</v>
      </c>
      <c r="AT512" s="1">
        <f t="shared" si="47"/>
        <v>55854247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6208142</v>
      </c>
      <c r="G513" s="1">
        <v>9828595</v>
      </c>
      <c r="H513" s="1">
        <v>0</v>
      </c>
      <c r="I513" s="1">
        <v>5214840</v>
      </c>
      <c r="J513" s="1">
        <v>0</v>
      </c>
      <c r="K513" s="1">
        <v>0</v>
      </c>
      <c r="L513" s="1">
        <v>4252890</v>
      </c>
      <c r="M513" s="1">
        <v>400000</v>
      </c>
      <c r="N513" s="1">
        <v>3289081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6359636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38875722</v>
      </c>
      <c r="AO513" s="1">
        <v>8192781</v>
      </c>
      <c r="AP513" s="1">
        <v>30682941</v>
      </c>
      <c r="AQ513" s="1">
        <v>7330637</v>
      </c>
      <c r="AR513" s="1">
        <v>1099596</v>
      </c>
      <c r="AS513" s="1">
        <v>1060000</v>
      </c>
      <c r="AT513" s="1">
        <f t="shared" si="47"/>
        <v>48365955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8681613</v>
      </c>
      <c r="G514" s="1">
        <v>11446910</v>
      </c>
      <c r="H514" s="1">
        <v>0</v>
      </c>
      <c r="I514" s="1">
        <v>6424394</v>
      </c>
      <c r="J514" s="1">
        <v>0</v>
      </c>
      <c r="K514" s="1">
        <v>0</v>
      </c>
      <c r="L514" s="1">
        <v>3741390</v>
      </c>
      <c r="M514" s="1">
        <v>400000</v>
      </c>
      <c r="N514" s="1">
        <v>4599530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7749047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47476691</v>
      </c>
      <c r="AO514" s="1">
        <v>7764386</v>
      </c>
      <c r="AP514" s="1">
        <v>39712305</v>
      </c>
      <c r="AQ514" s="1">
        <v>8828577</v>
      </c>
      <c r="AR514" s="1">
        <v>1324287</v>
      </c>
      <c r="AS514" s="1">
        <v>1325000</v>
      </c>
      <c r="AT514" s="1">
        <f t="shared" si="47"/>
        <v>58954555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6024895</v>
      </c>
      <c r="G515" s="1">
        <v>10232494</v>
      </c>
      <c r="H515" s="1">
        <v>0</v>
      </c>
      <c r="I515" s="1">
        <v>4518672</v>
      </c>
      <c r="J515" s="1">
        <v>0</v>
      </c>
      <c r="K515" s="1">
        <v>0</v>
      </c>
      <c r="L515" s="1">
        <v>3772504</v>
      </c>
      <c r="M515" s="1">
        <v>400000</v>
      </c>
      <c r="N515" s="1">
        <v>3170997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5901491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37343591</v>
      </c>
      <c r="AO515" s="1">
        <v>7904339</v>
      </c>
      <c r="AP515" s="1">
        <v>29439252</v>
      </c>
      <c r="AQ515" s="1">
        <v>7024211</v>
      </c>
      <c r="AR515" s="1">
        <v>1053632</v>
      </c>
      <c r="AS515" s="1">
        <v>1060000</v>
      </c>
      <c r="AT515" s="1">
        <f t="shared" ref="AT515:AT578" si="55">AS515+AR515+AQ515+AN515</f>
        <v>46481434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9708711</v>
      </c>
      <c r="G516" s="1">
        <v>2274195</v>
      </c>
      <c r="H516" s="1">
        <v>0</v>
      </c>
      <c r="I516" s="1">
        <v>7961144</v>
      </c>
      <c r="J516" s="1">
        <v>0</v>
      </c>
      <c r="K516" s="1">
        <v>0</v>
      </c>
      <c r="L516" s="1">
        <v>3576160</v>
      </c>
      <c r="M516" s="1">
        <v>400000</v>
      </c>
      <c r="N516" s="1">
        <v>5177979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5804604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3963599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41077661</v>
      </c>
      <c r="AO516" s="1">
        <v>8303790</v>
      </c>
      <c r="AP516" s="1">
        <v>32773871</v>
      </c>
      <c r="AQ516" s="1">
        <v>7993278</v>
      </c>
      <c r="AR516" s="1">
        <v>1198992</v>
      </c>
      <c r="AS516" s="1">
        <v>795000</v>
      </c>
      <c r="AT516" s="1">
        <f t="shared" si="55"/>
        <v>51064931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6331339</v>
      </c>
      <c r="G517" s="1">
        <v>2970045</v>
      </c>
      <c r="H517" s="1">
        <v>0</v>
      </c>
      <c r="I517" s="1">
        <v>4621877</v>
      </c>
      <c r="J517" s="1">
        <v>0</v>
      </c>
      <c r="K517" s="1">
        <v>0</v>
      </c>
      <c r="L517" s="1">
        <v>4247475</v>
      </c>
      <c r="M517" s="1">
        <v>400000</v>
      </c>
      <c r="N517" s="1">
        <v>3332283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6225722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31451279</v>
      </c>
      <c r="AO517" s="1">
        <v>6337348</v>
      </c>
      <c r="AP517" s="1">
        <v>25113931</v>
      </c>
      <c r="AQ517" s="1">
        <v>5845748</v>
      </c>
      <c r="AR517" s="1">
        <v>876862</v>
      </c>
      <c r="AS517" s="1">
        <v>1060000</v>
      </c>
      <c r="AT517" s="1">
        <f t="shared" si="55"/>
        <v>39233889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10183755</v>
      </c>
      <c r="G518" s="1">
        <v>1309684</v>
      </c>
      <c r="H518" s="1">
        <v>0</v>
      </c>
      <c r="I518" s="1">
        <v>8554355</v>
      </c>
      <c r="J518" s="1">
        <v>0</v>
      </c>
      <c r="K518" s="1">
        <v>0</v>
      </c>
      <c r="L518" s="1">
        <v>3576160</v>
      </c>
      <c r="M518" s="1">
        <v>400000</v>
      </c>
      <c r="N518" s="1">
        <v>5431335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9374594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42152421</v>
      </c>
      <c r="AO518" s="1">
        <v>6468474</v>
      </c>
      <c r="AP518" s="1">
        <v>35683947</v>
      </c>
      <c r="AQ518" s="1">
        <v>7985977</v>
      </c>
      <c r="AR518" s="1">
        <v>1197896</v>
      </c>
      <c r="AS518" s="1">
        <v>1060000</v>
      </c>
      <c r="AT518" s="1">
        <f t="shared" si="55"/>
        <v>52396294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8132558</v>
      </c>
      <c r="G519" s="1">
        <v>7333588</v>
      </c>
      <c r="H519" s="1">
        <v>0</v>
      </c>
      <c r="I519" s="1">
        <v>5936767</v>
      </c>
      <c r="J519" s="1">
        <v>0</v>
      </c>
      <c r="K519" s="1">
        <v>0</v>
      </c>
      <c r="L519" s="1">
        <v>3741390</v>
      </c>
      <c r="M519" s="1">
        <v>400000</v>
      </c>
      <c r="N519" s="1">
        <v>4308639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7574193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40749673</v>
      </c>
      <c r="AO519" s="1">
        <v>7294812</v>
      </c>
      <c r="AP519" s="1">
        <v>33454861</v>
      </c>
      <c r="AQ519" s="1">
        <v>7705427</v>
      </c>
      <c r="AR519" s="1">
        <v>1155814</v>
      </c>
      <c r="AS519" s="1">
        <v>900000</v>
      </c>
      <c r="AT519" s="1">
        <f t="shared" si="55"/>
        <v>50510914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6752698</v>
      </c>
      <c r="G520" s="1">
        <v>9742918</v>
      </c>
      <c r="H520" s="1">
        <v>0</v>
      </c>
      <c r="I520" s="1">
        <v>5739794</v>
      </c>
      <c r="J520" s="1">
        <v>0</v>
      </c>
      <c r="K520" s="1">
        <v>0</v>
      </c>
      <c r="L520" s="1">
        <v>4252890</v>
      </c>
      <c r="M520" s="1">
        <v>400000</v>
      </c>
      <c r="N520" s="1">
        <v>3554052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6773324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40538214</v>
      </c>
      <c r="AO520" s="1">
        <v>6271152</v>
      </c>
      <c r="AP520" s="1">
        <v>34267062</v>
      </c>
      <c r="AQ520" s="1">
        <v>7663135</v>
      </c>
      <c r="AR520" s="1">
        <v>1149470</v>
      </c>
      <c r="AS520" s="1">
        <v>600000</v>
      </c>
      <c r="AT520" s="1">
        <f t="shared" si="55"/>
        <v>49950819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9264439</v>
      </c>
      <c r="G521" s="1">
        <v>4146307</v>
      </c>
      <c r="H521" s="1">
        <v>0</v>
      </c>
      <c r="I521" s="1">
        <v>6670396</v>
      </c>
      <c r="J521" s="1">
        <v>0</v>
      </c>
      <c r="K521" s="1">
        <v>0</v>
      </c>
      <c r="L521" s="1">
        <v>3741390</v>
      </c>
      <c r="M521" s="1">
        <v>400000</v>
      </c>
      <c r="N521" s="1">
        <v>4876021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8091696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40512787</v>
      </c>
      <c r="AO521" s="1">
        <v>12451494</v>
      </c>
      <c r="AP521" s="1">
        <v>28061293</v>
      </c>
      <c r="AQ521" s="1">
        <v>7658050</v>
      </c>
      <c r="AR521" s="1">
        <v>1148707</v>
      </c>
      <c r="AS521" s="1">
        <v>1200000</v>
      </c>
      <c r="AT521" s="1">
        <f t="shared" si="55"/>
        <v>50519544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5626468</v>
      </c>
      <c r="G522" s="1">
        <v>13133683</v>
      </c>
      <c r="H522" s="1">
        <v>0</v>
      </c>
      <c r="I522" s="1">
        <v>4444910</v>
      </c>
      <c r="J522" s="1">
        <v>0</v>
      </c>
      <c r="K522" s="1">
        <v>0</v>
      </c>
      <c r="L522" s="1">
        <v>5524739</v>
      </c>
      <c r="M522" s="1">
        <v>400000</v>
      </c>
      <c r="N522" s="1">
        <v>2980910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6239378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41672626</v>
      </c>
      <c r="AO522" s="1">
        <v>8628689</v>
      </c>
      <c r="AP522" s="1">
        <v>33043937</v>
      </c>
      <c r="AQ522" s="1">
        <v>7890018</v>
      </c>
      <c r="AR522" s="1">
        <v>1183503</v>
      </c>
      <c r="AS522" s="1">
        <v>1060000</v>
      </c>
      <c r="AT522" s="1">
        <f t="shared" si="55"/>
        <v>51806147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4649572</v>
      </c>
      <c r="G523" s="1">
        <v>3811234</v>
      </c>
      <c r="H523" s="1">
        <v>0</v>
      </c>
      <c r="I523" s="1">
        <v>3254700</v>
      </c>
      <c r="J523" s="1">
        <v>0</v>
      </c>
      <c r="K523" s="1">
        <v>0</v>
      </c>
      <c r="L523" s="1">
        <v>5132547</v>
      </c>
      <c r="M523" s="1">
        <v>400000</v>
      </c>
      <c r="N523" s="1">
        <v>2324785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5411713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2304241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32314511</v>
      </c>
      <c r="AO523" s="1">
        <v>2983272</v>
      </c>
      <c r="AP523" s="1">
        <v>29331239</v>
      </c>
      <c r="AQ523" s="1">
        <v>6240648</v>
      </c>
      <c r="AR523" s="1">
        <v>936097</v>
      </c>
      <c r="AS523" s="1">
        <v>0</v>
      </c>
      <c r="AT523" s="1">
        <f t="shared" si="55"/>
        <v>39491256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5486603</v>
      </c>
      <c r="G524" s="1">
        <v>2885788</v>
      </c>
      <c r="H524" s="1">
        <v>0</v>
      </c>
      <c r="I524" s="1">
        <v>3401694</v>
      </c>
      <c r="J524" s="1">
        <v>0</v>
      </c>
      <c r="K524" s="1">
        <v>0</v>
      </c>
      <c r="L524" s="1">
        <v>5204654</v>
      </c>
      <c r="M524" s="1">
        <v>400000</v>
      </c>
      <c r="N524" s="1">
        <v>2743301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5883601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2525438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2052116</v>
      </c>
      <c r="AK524" s="1">
        <v>0</v>
      </c>
      <c r="AL524" s="1">
        <v>0</v>
      </c>
      <c r="AM524" s="1">
        <v>0</v>
      </c>
      <c r="AN524" s="1">
        <v>35017002</v>
      </c>
      <c r="AO524" s="1">
        <v>7410994</v>
      </c>
      <c r="AP524" s="1">
        <v>27606008</v>
      </c>
      <c r="AQ524" s="1">
        <v>6336639</v>
      </c>
      <c r="AR524" s="1">
        <v>950496</v>
      </c>
      <c r="AS524" s="1">
        <v>1060000</v>
      </c>
      <c r="AT524" s="1">
        <f t="shared" si="55"/>
        <v>43364137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23428507</v>
      </c>
      <c r="G525" s="1">
        <v>0</v>
      </c>
      <c r="H525" s="1">
        <v>0</v>
      </c>
      <c r="I525" s="1">
        <v>19620540</v>
      </c>
      <c r="J525" s="1">
        <v>0</v>
      </c>
      <c r="K525" s="1">
        <v>5500000</v>
      </c>
      <c r="L525" s="1">
        <v>0</v>
      </c>
      <c r="M525" s="1">
        <v>400000</v>
      </c>
      <c r="N525" s="1">
        <v>3642774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12869621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2601981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6661071</v>
      </c>
      <c r="AM525" s="1">
        <v>0</v>
      </c>
      <c r="AN525" s="1">
        <v>76935763</v>
      </c>
      <c r="AO525" s="1">
        <v>15098003</v>
      </c>
      <c r="AP525" s="1">
        <v>61837760</v>
      </c>
      <c r="AQ525" s="1">
        <v>15164899</v>
      </c>
      <c r="AR525" s="1">
        <v>2274735</v>
      </c>
      <c r="AS525" s="1">
        <v>0</v>
      </c>
      <c r="AT525" s="1">
        <f t="shared" si="55"/>
        <v>94375397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19770414</v>
      </c>
      <c r="G526" s="1">
        <v>30615967</v>
      </c>
      <c r="H526" s="1">
        <v>0</v>
      </c>
      <c r="I526" s="1">
        <v>19194180</v>
      </c>
      <c r="J526" s="1">
        <v>0</v>
      </c>
      <c r="K526" s="1">
        <v>5500000</v>
      </c>
      <c r="L526" s="1">
        <v>0</v>
      </c>
      <c r="M526" s="1">
        <v>400000</v>
      </c>
      <c r="N526" s="1">
        <v>2959713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4992773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2506815</v>
      </c>
      <c r="AD526" s="1">
        <v>0</v>
      </c>
      <c r="AE526" s="1">
        <v>2114080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3382529</v>
      </c>
      <c r="AM526" s="1">
        <v>0</v>
      </c>
      <c r="AN526" s="1">
        <v>93647740</v>
      </c>
      <c r="AO526" s="1">
        <v>15322735</v>
      </c>
      <c r="AP526" s="1">
        <v>78325005</v>
      </c>
      <c r="AQ526" s="1">
        <v>16076358</v>
      </c>
      <c r="AR526" s="1">
        <v>2411454</v>
      </c>
      <c r="AS526" s="1">
        <v>0</v>
      </c>
      <c r="AT526" s="1">
        <f t="shared" si="55"/>
        <v>112135552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18127197</v>
      </c>
      <c r="G527" s="1">
        <v>16551405</v>
      </c>
      <c r="H527" s="1">
        <v>0</v>
      </c>
      <c r="I527" s="1">
        <v>15918771</v>
      </c>
      <c r="J527" s="1">
        <v>0</v>
      </c>
      <c r="K527" s="1">
        <v>5500000</v>
      </c>
      <c r="L527" s="1">
        <v>0</v>
      </c>
      <c r="M527" s="1">
        <v>400000</v>
      </c>
      <c r="N527" s="1">
        <v>2557480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4351708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2529377</v>
      </c>
      <c r="AD527" s="1">
        <v>0</v>
      </c>
      <c r="AE527" s="1">
        <v>1826772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2557480</v>
      </c>
      <c r="AM527" s="1">
        <v>0</v>
      </c>
      <c r="AN527" s="1">
        <v>72531459</v>
      </c>
      <c r="AO527" s="1">
        <v>13055797</v>
      </c>
      <c r="AP527" s="1">
        <v>59475662</v>
      </c>
      <c r="AQ527" s="1">
        <v>14284038</v>
      </c>
      <c r="AR527" s="1">
        <v>2142606</v>
      </c>
      <c r="AS527" s="1">
        <v>0</v>
      </c>
      <c r="AT527" s="1">
        <f t="shared" si="55"/>
        <v>88958103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13840989</v>
      </c>
      <c r="G528" s="1">
        <v>7957814</v>
      </c>
      <c r="H528" s="1">
        <v>2139916</v>
      </c>
      <c r="I528" s="1">
        <v>10947401</v>
      </c>
      <c r="J528" s="1">
        <v>0</v>
      </c>
      <c r="K528" s="1">
        <v>4125000</v>
      </c>
      <c r="L528" s="1">
        <v>0</v>
      </c>
      <c r="M528" s="1">
        <v>400000</v>
      </c>
      <c r="N528" s="1">
        <v>2029992</v>
      </c>
      <c r="O528" s="1">
        <v>0</v>
      </c>
      <c r="P528" s="1">
        <v>0</v>
      </c>
      <c r="Q528" s="1">
        <v>0</v>
      </c>
      <c r="R528" s="1">
        <v>0</v>
      </c>
      <c r="S528" s="1">
        <v>1017000</v>
      </c>
      <c r="T528" s="1">
        <v>0</v>
      </c>
      <c r="U528" s="1">
        <v>0</v>
      </c>
      <c r="V528" s="1">
        <v>3015337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1449994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1884993</v>
      </c>
      <c r="AM528" s="1">
        <v>0</v>
      </c>
      <c r="AN528" s="1">
        <v>49908436</v>
      </c>
      <c r="AO528" s="1">
        <v>12896549</v>
      </c>
      <c r="AP528" s="1">
        <v>37011887</v>
      </c>
      <c r="AQ528" s="1">
        <v>9350304</v>
      </c>
      <c r="AR528" s="1">
        <v>1402546</v>
      </c>
      <c r="AS528" s="1">
        <v>0</v>
      </c>
      <c r="AT528" s="1">
        <f t="shared" si="55"/>
        <v>60661286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13113220</v>
      </c>
      <c r="G529" s="1">
        <v>521928</v>
      </c>
      <c r="H529" s="1">
        <v>0</v>
      </c>
      <c r="I529" s="1">
        <v>11770760</v>
      </c>
      <c r="J529" s="1">
        <v>950000</v>
      </c>
      <c r="K529" s="1">
        <v>3465000</v>
      </c>
      <c r="L529" s="1">
        <v>0</v>
      </c>
      <c r="M529" s="1">
        <v>400000</v>
      </c>
      <c r="N529" s="1">
        <v>2311947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3362026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2461008</v>
      </c>
      <c r="AD529" s="1">
        <v>0</v>
      </c>
      <c r="AE529" s="1">
        <v>1651390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2311947</v>
      </c>
      <c r="AM529" s="1">
        <v>0</v>
      </c>
      <c r="AN529" s="1">
        <v>45641764</v>
      </c>
      <c r="AO529" s="1">
        <v>6857353</v>
      </c>
      <c r="AP529" s="1">
        <v>38784411</v>
      </c>
      <c r="AQ529" s="1">
        <v>8493845</v>
      </c>
      <c r="AR529" s="1">
        <v>1274077</v>
      </c>
      <c r="AS529" s="1">
        <v>0</v>
      </c>
      <c r="AT529" s="1">
        <f t="shared" si="55"/>
        <v>55409686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16174865</v>
      </c>
      <c r="G530" s="1">
        <v>12418070</v>
      </c>
      <c r="H530" s="1">
        <v>0</v>
      </c>
      <c r="I530" s="1">
        <v>14212319</v>
      </c>
      <c r="J530" s="1">
        <v>0</v>
      </c>
      <c r="K530" s="1">
        <v>5500000</v>
      </c>
      <c r="L530" s="1">
        <v>0</v>
      </c>
      <c r="M530" s="1">
        <v>400000</v>
      </c>
      <c r="N530" s="1">
        <v>2786963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8416436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1990688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3981377</v>
      </c>
      <c r="AM530" s="1">
        <v>0</v>
      </c>
      <c r="AN530" s="1">
        <v>66980718</v>
      </c>
      <c r="AO530" s="1">
        <v>14150800</v>
      </c>
      <c r="AP530" s="1">
        <v>52829918</v>
      </c>
      <c r="AQ530" s="1">
        <v>13396144</v>
      </c>
      <c r="AR530" s="1">
        <v>2009422</v>
      </c>
      <c r="AS530" s="1">
        <v>0</v>
      </c>
      <c r="AT530" s="1">
        <f t="shared" si="55"/>
        <v>82386284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16458736</v>
      </c>
      <c r="G531" s="1">
        <v>17969028</v>
      </c>
      <c r="H531" s="1">
        <v>0</v>
      </c>
      <c r="I531" s="1">
        <v>14912389</v>
      </c>
      <c r="J531" s="1">
        <v>0</v>
      </c>
      <c r="K531" s="1">
        <v>5500000</v>
      </c>
      <c r="L531" s="1">
        <v>0</v>
      </c>
      <c r="M531" s="1">
        <v>400000</v>
      </c>
      <c r="N531" s="1">
        <v>2524103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1270000</v>
      </c>
      <c r="U531" s="1">
        <v>0</v>
      </c>
      <c r="V531" s="1">
        <v>3858285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1802930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2884690</v>
      </c>
      <c r="AM531" s="1">
        <v>0</v>
      </c>
      <c r="AN531" s="1">
        <v>69791430</v>
      </c>
      <c r="AO531" s="1">
        <v>13916034</v>
      </c>
      <c r="AP531" s="1">
        <v>55875396</v>
      </c>
      <c r="AQ531" s="1">
        <v>13482032</v>
      </c>
      <c r="AR531" s="1">
        <v>2022305</v>
      </c>
      <c r="AS531" s="1">
        <v>0</v>
      </c>
      <c r="AT531" s="1">
        <f t="shared" si="55"/>
        <v>85295767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10974314</v>
      </c>
      <c r="G532" s="1">
        <v>4052413</v>
      </c>
      <c r="H532" s="1">
        <v>0</v>
      </c>
      <c r="I532" s="1">
        <v>8706403</v>
      </c>
      <c r="J532" s="1">
        <v>0</v>
      </c>
      <c r="K532" s="1">
        <v>4620000</v>
      </c>
      <c r="L532" s="1">
        <v>0</v>
      </c>
      <c r="M532" s="1">
        <v>400000</v>
      </c>
      <c r="N532" s="1">
        <v>1837328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9597710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1312377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3464674</v>
      </c>
      <c r="AM532" s="1">
        <v>0</v>
      </c>
      <c r="AN532" s="1">
        <v>47176488</v>
      </c>
      <c r="AO532" s="1">
        <v>10839587</v>
      </c>
      <c r="AP532" s="1">
        <v>36336901</v>
      </c>
      <c r="AQ532" s="1">
        <v>9213044</v>
      </c>
      <c r="AR532" s="1">
        <v>1381957</v>
      </c>
      <c r="AS532" s="1">
        <v>0</v>
      </c>
      <c r="AT532" s="1">
        <f t="shared" si="55"/>
        <v>57771489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11655479</v>
      </c>
      <c r="G533" s="1">
        <v>6650489</v>
      </c>
      <c r="H533" s="1">
        <v>0</v>
      </c>
      <c r="I533" s="1">
        <v>8980757</v>
      </c>
      <c r="J533" s="1">
        <v>0</v>
      </c>
      <c r="K533" s="1">
        <v>4620000</v>
      </c>
      <c r="L533" s="1">
        <v>0</v>
      </c>
      <c r="M533" s="1">
        <v>400000</v>
      </c>
      <c r="N533" s="1">
        <v>2114984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13495231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1510703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7122333</v>
      </c>
      <c r="AM533" s="1">
        <v>0</v>
      </c>
      <c r="AN533" s="1">
        <v>61723169</v>
      </c>
      <c r="AO533" s="1">
        <v>16081702</v>
      </c>
      <c r="AP533" s="1">
        <v>45641467</v>
      </c>
      <c r="AQ533" s="1">
        <v>11868380</v>
      </c>
      <c r="AR533" s="1">
        <v>1780257</v>
      </c>
      <c r="AS533" s="1">
        <v>0</v>
      </c>
      <c r="AT533" s="1">
        <f t="shared" si="55"/>
        <v>75371806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15462718</v>
      </c>
      <c r="G534" s="1">
        <v>4796736</v>
      </c>
      <c r="H534" s="1">
        <v>0</v>
      </c>
      <c r="I534" s="1">
        <v>11377597</v>
      </c>
      <c r="J534" s="1">
        <v>0</v>
      </c>
      <c r="K534" s="1">
        <v>5500000</v>
      </c>
      <c r="L534" s="1">
        <v>0</v>
      </c>
      <c r="M534" s="1">
        <v>400000</v>
      </c>
      <c r="N534" s="1">
        <v>2544259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9079336</v>
      </c>
      <c r="W534" s="1">
        <v>1100000</v>
      </c>
      <c r="X534" s="1">
        <v>2244588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1817329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8273472</v>
      </c>
      <c r="AM534" s="1">
        <v>0</v>
      </c>
      <c r="AN534" s="1">
        <v>63866035</v>
      </c>
      <c r="AO534" s="1">
        <v>10014133</v>
      </c>
      <c r="AP534" s="1">
        <v>53851902</v>
      </c>
      <c r="AQ534" s="1">
        <v>12519207</v>
      </c>
      <c r="AR534" s="1">
        <v>1877881</v>
      </c>
      <c r="AS534" s="1">
        <v>0</v>
      </c>
      <c r="AT534" s="1">
        <f t="shared" si="55"/>
        <v>78263123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16036525</v>
      </c>
      <c r="G535" s="1">
        <v>6881745</v>
      </c>
      <c r="H535" s="1">
        <v>0</v>
      </c>
      <c r="I535" s="1">
        <v>12272541</v>
      </c>
      <c r="J535" s="1">
        <v>0</v>
      </c>
      <c r="K535" s="1">
        <v>5500000</v>
      </c>
      <c r="L535" s="1">
        <v>0</v>
      </c>
      <c r="M535" s="1">
        <v>400000</v>
      </c>
      <c r="N535" s="1">
        <v>2746514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11821110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1961796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3923591</v>
      </c>
      <c r="AM535" s="1">
        <v>0</v>
      </c>
      <c r="AN535" s="1">
        <v>65025091</v>
      </c>
      <c r="AO535" s="1">
        <v>12435240</v>
      </c>
      <c r="AP535" s="1">
        <v>52589851</v>
      </c>
      <c r="AQ535" s="1">
        <v>12528764</v>
      </c>
      <c r="AR535" s="1">
        <v>1879315</v>
      </c>
      <c r="AS535" s="1">
        <v>0</v>
      </c>
      <c r="AT535" s="1">
        <f t="shared" si="55"/>
        <v>79433170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15953650</v>
      </c>
      <c r="G536" s="1">
        <v>8376675</v>
      </c>
      <c r="H536" s="1">
        <v>0</v>
      </c>
      <c r="I536" s="1">
        <v>11566227</v>
      </c>
      <c r="J536" s="1">
        <v>950000</v>
      </c>
      <c r="K536" s="1">
        <v>4125000</v>
      </c>
      <c r="L536" s="1">
        <v>0</v>
      </c>
      <c r="M536" s="1">
        <v>400000</v>
      </c>
      <c r="N536" s="1">
        <v>2665983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5416468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1904273</v>
      </c>
      <c r="AF536" s="1">
        <v>1111269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3427693</v>
      </c>
      <c r="AM536" s="1">
        <v>0</v>
      </c>
      <c r="AN536" s="1">
        <v>58267238</v>
      </c>
      <c r="AO536" s="1">
        <v>10768574</v>
      </c>
      <c r="AP536" s="1">
        <v>47498664</v>
      </c>
      <c r="AQ536" s="1">
        <v>10987194</v>
      </c>
      <c r="AR536" s="1">
        <v>1648079</v>
      </c>
      <c r="AS536" s="1">
        <v>0</v>
      </c>
      <c r="AT536" s="1">
        <f t="shared" si="55"/>
        <v>70902511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11980485</v>
      </c>
      <c r="G537" s="1">
        <v>7567671</v>
      </c>
      <c r="H537" s="1">
        <v>0</v>
      </c>
      <c r="I537" s="1">
        <v>10083216</v>
      </c>
      <c r="J537" s="1">
        <v>0</v>
      </c>
      <c r="K537" s="1">
        <v>4620000</v>
      </c>
      <c r="L537" s="1">
        <v>0</v>
      </c>
      <c r="M537" s="1">
        <v>400000</v>
      </c>
      <c r="N537" s="1">
        <v>2236664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1270000</v>
      </c>
      <c r="U537" s="1">
        <v>0</v>
      </c>
      <c r="V537" s="1">
        <v>11895818</v>
      </c>
      <c r="W537" s="1">
        <v>1100000</v>
      </c>
      <c r="X537" s="1">
        <v>1739103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1597617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8834331</v>
      </c>
      <c r="AM537" s="1">
        <v>0</v>
      </c>
      <c r="AN537" s="1">
        <v>63324905</v>
      </c>
      <c r="AO537" s="1">
        <v>13532612</v>
      </c>
      <c r="AP537" s="1">
        <v>49792293</v>
      </c>
      <c r="AQ537" s="1">
        <v>12410981</v>
      </c>
      <c r="AR537" s="1">
        <v>1861647</v>
      </c>
      <c r="AS537" s="1">
        <v>0</v>
      </c>
      <c r="AT537" s="1">
        <f t="shared" si="55"/>
        <v>77597533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12277271</v>
      </c>
      <c r="G538" s="1">
        <v>8446701</v>
      </c>
      <c r="H538" s="1">
        <v>0</v>
      </c>
      <c r="I538" s="1">
        <v>9499671</v>
      </c>
      <c r="J538" s="1">
        <v>0</v>
      </c>
      <c r="K538" s="1">
        <v>3465000</v>
      </c>
      <c r="L538" s="1">
        <v>0</v>
      </c>
      <c r="M538" s="1">
        <v>400000</v>
      </c>
      <c r="N538" s="1">
        <v>2310764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9672874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1650545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4489483</v>
      </c>
      <c r="AM538" s="1">
        <v>0</v>
      </c>
      <c r="AN538" s="1">
        <v>53312309</v>
      </c>
      <c r="AO538" s="1">
        <v>8350572</v>
      </c>
      <c r="AP538" s="1">
        <v>44961737</v>
      </c>
      <c r="AQ538" s="1">
        <v>10662462</v>
      </c>
      <c r="AR538" s="1">
        <v>1599369</v>
      </c>
      <c r="AS538" s="1">
        <v>0</v>
      </c>
      <c r="AT538" s="1">
        <f t="shared" si="55"/>
        <v>65574140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15877912</v>
      </c>
      <c r="G539" s="1">
        <v>6337657</v>
      </c>
      <c r="H539" s="1">
        <v>0</v>
      </c>
      <c r="I539" s="1">
        <v>13112576</v>
      </c>
      <c r="J539" s="1">
        <v>0</v>
      </c>
      <c r="K539" s="1">
        <v>5500000</v>
      </c>
      <c r="L539" s="1">
        <v>0</v>
      </c>
      <c r="M539" s="1">
        <v>400000</v>
      </c>
      <c r="N539" s="1">
        <v>2698685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1270000</v>
      </c>
      <c r="U539" s="1">
        <v>0</v>
      </c>
      <c r="V539" s="1">
        <v>11807563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1927633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4472108</v>
      </c>
      <c r="AM539" s="1">
        <v>0</v>
      </c>
      <c r="AN539" s="1">
        <v>64504134</v>
      </c>
      <c r="AO539" s="1">
        <v>9880008</v>
      </c>
      <c r="AP539" s="1">
        <v>54624126</v>
      </c>
      <c r="AQ539" s="1">
        <v>12646827</v>
      </c>
      <c r="AR539" s="1">
        <v>1897024</v>
      </c>
      <c r="AS539" s="1">
        <v>0</v>
      </c>
      <c r="AT539" s="1">
        <f t="shared" si="55"/>
        <v>79047985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12380605</v>
      </c>
      <c r="G540" s="1">
        <v>5925730</v>
      </c>
      <c r="H540" s="1">
        <v>0</v>
      </c>
      <c r="I540" s="1">
        <v>9763559</v>
      </c>
      <c r="J540" s="1">
        <v>0</v>
      </c>
      <c r="K540" s="1">
        <v>3465000</v>
      </c>
      <c r="L540" s="1">
        <v>0</v>
      </c>
      <c r="M540" s="1">
        <v>400000</v>
      </c>
      <c r="N540" s="1">
        <v>2356019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11227568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1682870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4577406</v>
      </c>
      <c r="AM540" s="1">
        <v>0</v>
      </c>
      <c r="AN540" s="1">
        <v>52878757</v>
      </c>
      <c r="AO540" s="1">
        <v>8180297</v>
      </c>
      <c r="AP540" s="1">
        <v>44698460</v>
      </c>
      <c r="AQ540" s="1">
        <v>10575751</v>
      </c>
      <c r="AR540" s="1">
        <v>1586363</v>
      </c>
      <c r="AS540" s="1">
        <v>0</v>
      </c>
      <c r="AT540" s="1">
        <f t="shared" si="55"/>
        <v>65040871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15479748</v>
      </c>
      <c r="G541" s="1">
        <v>6425809</v>
      </c>
      <c r="H541" s="1">
        <v>0</v>
      </c>
      <c r="I541" s="1">
        <v>11324732</v>
      </c>
      <c r="J541" s="1">
        <v>0</v>
      </c>
      <c r="K541" s="1">
        <v>5500000</v>
      </c>
      <c r="L541" s="1">
        <v>0</v>
      </c>
      <c r="M541" s="1">
        <v>400000</v>
      </c>
      <c r="N541" s="1">
        <v>2530292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10774617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1807353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3614704</v>
      </c>
      <c r="AM541" s="1">
        <v>0</v>
      </c>
      <c r="AN541" s="1">
        <v>58957255</v>
      </c>
      <c r="AO541" s="1">
        <v>9442819</v>
      </c>
      <c r="AP541" s="1">
        <v>49514436</v>
      </c>
      <c r="AQ541" s="1">
        <v>11791451</v>
      </c>
      <c r="AR541" s="1">
        <v>1768718</v>
      </c>
      <c r="AS541" s="1">
        <v>0</v>
      </c>
      <c r="AT541" s="1">
        <f t="shared" si="55"/>
        <v>72517424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12030930</v>
      </c>
      <c r="G542" s="1">
        <v>7148110</v>
      </c>
      <c r="H542" s="1">
        <v>0</v>
      </c>
      <c r="I542" s="1">
        <v>9522603</v>
      </c>
      <c r="J542" s="1">
        <v>0</v>
      </c>
      <c r="K542" s="1">
        <v>3465000</v>
      </c>
      <c r="L542" s="1">
        <v>0</v>
      </c>
      <c r="M542" s="1">
        <v>400000</v>
      </c>
      <c r="N542" s="1">
        <v>2251613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11747040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1608296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8884485</v>
      </c>
      <c r="AM542" s="1">
        <v>0</v>
      </c>
      <c r="AN542" s="1">
        <v>61174502</v>
      </c>
      <c r="AO542" s="1">
        <v>9183956</v>
      </c>
      <c r="AP542" s="1">
        <v>51990546</v>
      </c>
      <c r="AQ542" s="1">
        <v>11980900</v>
      </c>
      <c r="AR542" s="1">
        <v>1797135</v>
      </c>
      <c r="AS542" s="1">
        <v>0</v>
      </c>
      <c r="AT542" s="1">
        <f t="shared" si="55"/>
        <v>74952537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11868731</v>
      </c>
      <c r="G543" s="1">
        <v>5603165</v>
      </c>
      <c r="H543" s="1">
        <v>0</v>
      </c>
      <c r="I543" s="1">
        <v>10108652</v>
      </c>
      <c r="J543" s="1">
        <v>0</v>
      </c>
      <c r="K543" s="1">
        <v>4620000</v>
      </c>
      <c r="L543" s="1">
        <v>0</v>
      </c>
      <c r="M543" s="1">
        <v>400000</v>
      </c>
      <c r="N543" s="1">
        <v>2209395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1270000</v>
      </c>
      <c r="U543" s="1">
        <v>0</v>
      </c>
      <c r="V543" s="1">
        <v>13503881</v>
      </c>
      <c r="W543" s="1">
        <v>1100000</v>
      </c>
      <c r="X543" s="1">
        <v>1722881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1578139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9961201</v>
      </c>
      <c r="AM543" s="1">
        <v>0</v>
      </c>
      <c r="AN543" s="1">
        <v>66168583</v>
      </c>
      <c r="AO543" s="1">
        <v>12157829</v>
      </c>
      <c r="AP543" s="1">
        <v>54010754</v>
      </c>
      <c r="AQ543" s="1">
        <v>12535209</v>
      </c>
      <c r="AR543" s="1">
        <v>1880282</v>
      </c>
      <c r="AS543" s="1">
        <v>0</v>
      </c>
      <c r="AT543" s="1">
        <f t="shared" si="55"/>
        <v>80584074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11856205</v>
      </c>
      <c r="G544" s="1">
        <v>1589396</v>
      </c>
      <c r="H544" s="1">
        <v>0</v>
      </c>
      <c r="I544" s="1">
        <v>7851644</v>
      </c>
      <c r="J544" s="1">
        <v>0</v>
      </c>
      <c r="K544" s="1">
        <v>3465000</v>
      </c>
      <c r="L544" s="1">
        <v>0</v>
      </c>
      <c r="M544" s="1">
        <v>400000</v>
      </c>
      <c r="N544" s="1">
        <v>2113507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2559548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1509647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2264470</v>
      </c>
      <c r="AM544" s="1">
        <v>0</v>
      </c>
      <c r="AN544" s="1">
        <v>35820686</v>
      </c>
      <c r="AO544" s="1">
        <v>8798975</v>
      </c>
      <c r="AP544" s="1">
        <v>27021711</v>
      </c>
      <c r="AQ544" s="1">
        <v>6941883</v>
      </c>
      <c r="AR544" s="1">
        <v>1041283</v>
      </c>
      <c r="AS544" s="1">
        <v>0</v>
      </c>
      <c r="AT544" s="1">
        <f t="shared" si="55"/>
        <v>43803852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11667864</v>
      </c>
      <c r="G545" s="1">
        <v>5083630</v>
      </c>
      <c r="H545" s="1">
        <v>0</v>
      </c>
      <c r="I545" s="1">
        <v>8994957</v>
      </c>
      <c r="J545" s="1">
        <v>0</v>
      </c>
      <c r="K545" s="1">
        <v>3465000</v>
      </c>
      <c r="L545" s="1">
        <v>0</v>
      </c>
      <c r="M545" s="1">
        <v>400000</v>
      </c>
      <c r="N545" s="1">
        <v>2120092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13594369</v>
      </c>
      <c r="W545" s="1">
        <v>1100000</v>
      </c>
      <c r="X545" s="1">
        <v>1693722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1514352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7134803</v>
      </c>
      <c r="AM545" s="1">
        <v>0</v>
      </c>
      <c r="AN545" s="1">
        <v>56768789</v>
      </c>
      <c r="AO545" s="1">
        <v>10397156</v>
      </c>
      <c r="AP545" s="1">
        <v>46371633</v>
      </c>
      <c r="AQ545" s="1">
        <v>11353758</v>
      </c>
      <c r="AR545" s="1">
        <v>1703064</v>
      </c>
      <c r="AS545" s="1">
        <v>0</v>
      </c>
      <c r="AT545" s="1">
        <f t="shared" si="55"/>
        <v>69825611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12180501</v>
      </c>
      <c r="G546" s="1">
        <v>8360313</v>
      </c>
      <c r="H546" s="1">
        <v>0</v>
      </c>
      <c r="I546" s="1">
        <v>10093322</v>
      </c>
      <c r="J546" s="1">
        <v>0</v>
      </c>
      <c r="K546" s="1">
        <v>4620000</v>
      </c>
      <c r="L546" s="1">
        <v>0</v>
      </c>
      <c r="M546" s="1">
        <v>400000</v>
      </c>
      <c r="N546" s="1">
        <v>2310150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1270000</v>
      </c>
      <c r="U546" s="1">
        <v>0</v>
      </c>
      <c r="V546" s="1">
        <v>12090450</v>
      </c>
      <c r="W546" s="1">
        <v>1100000</v>
      </c>
      <c r="X546" s="1">
        <v>1768137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1650107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9066501</v>
      </c>
      <c r="AM546" s="1">
        <v>0</v>
      </c>
      <c r="AN546" s="1">
        <v>66020750</v>
      </c>
      <c r="AO546" s="1">
        <v>11254559</v>
      </c>
      <c r="AP546" s="1">
        <v>54766191</v>
      </c>
      <c r="AQ546" s="1">
        <v>12727896</v>
      </c>
      <c r="AR546" s="1">
        <v>1909184</v>
      </c>
      <c r="AS546" s="1">
        <v>0</v>
      </c>
      <c r="AT546" s="1">
        <f t="shared" si="55"/>
        <v>80657830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16195378</v>
      </c>
      <c r="G547" s="1">
        <v>0</v>
      </c>
      <c r="H547" s="1">
        <v>0</v>
      </c>
      <c r="I547" s="1">
        <v>12393417</v>
      </c>
      <c r="J547" s="1">
        <v>0</v>
      </c>
      <c r="K547" s="1">
        <v>4125000</v>
      </c>
      <c r="L547" s="1">
        <v>0</v>
      </c>
      <c r="M547" s="1">
        <v>400000</v>
      </c>
      <c r="N547" s="1">
        <v>2775069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7676108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1982193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3647235</v>
      </c>
      <c r="AM547" s="1">
        <v>0</v>
      </c>
      <c r="AN547" s="1">
        <v>51405669</v>
      </c>
      <c r="AO547" s="1">
        <v>9593097</v>
      </c>
      <c r="AP547" s="1">
        <v>41812572</v>
      </c>
      <c r="AQ547" s="1">
        <v>10058880</v>
      </c>
      <c r="AR547" s="1">
        <v>1508832</v>
      </c>
      <c r="AS547" s="1">
        <v>0</v>
      </c>
      <c r="AT547" s="1">
        <f t="shared" si="55"/>
        <v>62973381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14399082</v>
      </c>
      <c r="G548" s="1">
        <v>9916421</v>
      </c>
      <c r="H548" s="1">
        <v>0</v>
      </c>
      <c r="I548" s="1">
        <v>11142259</v>
      </c>
      <c r="J548" s="1">
        <v>0</v>
      </c>
      <c r="K548" s="1">
        <v>5500000</v>
      </c>
      <c r="L548" s="1">
        <v>0</v>
      </c>
      <c r="M548" s="1">
        <v>400000</v>
      </c>
      <c r="N548" s="1">
        <v>2549308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8200198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1887154</v>
      </c>
      <c r="AF548" s="1">
        <v>0</v>
      </c>
      <c r="AG548" s="1">
        <v>134866</v>
      </c>
      <c r="AH548" s="1">
        <v>0</v>
      </c>
      <c r="AI548" s="1">
        <v>0</v>
      </c>
      <c r="AJ548" s="1">
        <v>0</v>
      </c>
      <c r="AK548" s="1">
        <v>0</v>
      </c>
      <c r="AL548" s="1">
        <v>3019445</v>
      </c>
      <c r="AM548" s="1">
        <v>0</v>
      </c>
      <c r="AN548" s="1">
        <v>58248733</v>
      </c>
      <c r="AO548" s="1">
        <v>15748133</v>
      </c>
      <c r="AP548" s="1">
        <v>42500600</v>
      </c>
      <c r="AQ548" s="1">
        <v>11649747</v>
      </c>
      <c r="AR548" s="1">
        <v>1747462</v>
      </c>
      <c r="AS548" s="1">
        <v>0</v>
      </c>
      <c r="AT548" s="1">
        <f t="shared" si="55"/>
        <v>71645942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12313075</v>
      </c>
      <c r="G549" s="1">
        <v>5880879</v>
      </c>
      <c r="H549" s="1">
        <v>0</v>
      </c>
      <c r="I549" s="1">
        <v>9689660</v>
      </c>
      <c r="J549" s="1">
        <v>0</v>
      </c>
      <c r="K549" s="1">
        <v>4620000</v>
      </c>
      <c r="L549" s="1">
        <v>0</v>
      </c>
      <c r="M549" s="1">
        <v>400000</v>
      </c>
      <c r="N549" s="1">
        <v>2331028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1270000</v>
      </c>
      <c r="U549" s="1">
        <v>0</v>
      </c>
      <c r="V549" s="1">
        <v>11142588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1665020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4528855</v>
      </c>
      <c r="AM549" s="1">
        <v>0</v>
      </c>
      <c r="AN549" s="1">
        <v>56052374</v>
      </c>
      <c r="AO549" s="1">
        <v>14131655</v>
      </c>
      <c r="AP549" s="1">
        <v>41920719</v>
      </c>
      <c r="AQ549" s="1">
        <v>10734221</v>
      </c>
      <c r="AR549" s="1">
        <v>1610133</v>
      </c>
      <c r="AS549" s="1">
        <v>0</v>
      </c>
      <c r="AT549" s="1">
        <f t="shared" si="55"/>
        <v>68396728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16992442</v>
      </c>
      <c r="G550" s="1">
        <v>2704671</v>
      </c>
      <c r="H550" s="1">
        <v>0</v>
      </c>
      <c r="I550" s="1">
        <v>11504373</v>
      </c>
      <c r="J550" s="1">
        <v>0</v>
      </c>
      <c r="K550" s="1">
        <v>4125000</v>
      </c>
      <c r="L550" s="1">
        <v>0</v>
      </c>
      <c r="M550" s="1">
        <v>400000</v>
      </c>
      <c r="N550" s="1">
        <v>2711851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6342869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1937036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3099258</v>
      </c>
      <c r="AM550" s="1">
        <v>0</v>
      </c>
      <c r="AN550" s="1">
        <v>50917500</v>
      </c>
      <c r="AO550" s="1">
        <v>9380805</v>
      </c>
      <c r="AP550" s="1">
        <v>41536695</v>
      </c>
      <c r="AQ550" s="1">
        <v>10183500</v>
      </c>
      <c r="AR550" s="1">
        <v>1527525</v>
      </c>
      <c r="AS550" s="1">
        <v>0</v>
      </c>
      <c r="AT550" s="1">
        <f t="shared" si="55"/>
        <v>62628525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13970547</v>
      </c>
      <c r="G551" s="1">
        <v>0</v>
      </c>
      <c r="H551" s="1">
        <v>0</v>
      </c>
      <c r="I551" s="1">
        <v>10201915</v>
      </c>
      <c r="J551" s="1">
        <v>0</v>
      </c>
      <c r="K551" s="1">
        <v>4620000</v>
      </c>
      <c r="L551" s="1">
        <v>0</v>
      </c>
      <c r="M551" s="1">
        <v>400000</v>
      </c>
      <c r="N551" s="1">
        <v>2688393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1270000</v>
      </c>
      <c r="U551" s="1">
        <v>0</v>
      </c>
      <c r="V551" s="1">
        <v>7282158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1920281</v>
      </c>
      <c r="AF551" s="1">
        <v>1111269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2880422</v>
      </c>
      <c r="AM551" s="1">
        <v>0</v>
      </c>
      <c r="AN551" s="1">
        <v>47444985</v>
      </c>
      <c r="AO551" s="1">
        <v>8342505</v>
      </c>
      <c r="AP551" s="1">
        <v>39102480</v>
      </c>
      <c r="AQ551" s="1">
        <v>9012743</v>
      </c>
      <c r="AR551" s="1">
        <v>1351911</v>
      </c>
      <c r="AS551" s="1">
        <v>0</v>
      </c>
      <c r="AT551" s="1">
        <f t="shared" si="55"/>
        <v>57809639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15498830</v>
      </c>
      <c r="G552" s="1">
        <v>7758658</v>
      </c>
      <c r="H552" s="1">
        <v>0</v>
      </c>
      <c r="I552" s="1">
        <v>11229305</v>
      </c>
      <c r="J552" s="1">
        <v>0</v>
      </c>
      <c r="K552" s="1">
        <v>5500000</v>
      </c>
      <c r="L552" s="1">
        <v>0</v>
      </c>
      <c r="M552" s="1">
        <v>400000</v>
      </c>
      <c r="N552" s="1">
        <v>2538679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11106188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1813342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3626684</v>
      </c>
      <c r="AM552" s="1">
        <v>0</v>
      </c>
      <c r="AN552" s="1">
        <v>60571686</v>
      </c>
      <c r="AO552" s="1">
        <v>8760043</v>
      </c>
      <c r="AP552" s="1">
        <v>51811643</v>
      </c>
      <c r="AQ552" s="1">
        <v>12114337</v>
      </c>
      <c r="AR552" s="1">
        <v>1817151</v>
      </c>
      <c r="AS552" s="1">
        <v>0</v>
      </c>
      <c r="AT552" s="1">
        <f t="shared" si="55"/>
        <v>74503174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17452554</v>
      </c>
      <c r="G553" s="1">
        <v>5814668</v>
      </c>
      <c r="H553" s="1">
        <v>0</v>
      </c>
      <c r="I553" s="1">
        <v>12912694</v>
      </c>
      <c r="J553" s="1">
        <v>0</v>
      </c>
      <c r="K553" s="1">
        <v>5500000</v>
      </c>
      <c r="L553" s="1">
        <v>0</v>
      </c>
      <c r="M553" s="1">
        <v>400000</v>
      </c>
      <c r="N553" s="1">
        <v>2938791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11731968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2099136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4366203</v>
      </c>
      <c r="AM553" s="1">
        <v>0</v>
      </c>
      <c r="AN553" s="1">
        <v>64316014</v>
      </c>
      <c r="AO553" s="1">
        <v>16307244</v>
      </c>
      <c r="AP553" s="1">
        <v>48008770</v>
      </c>
      <c r="AQ553" s="1">
        <v>12863203</v>
      </c>
      <c r="AR553" s="1">
        <v>1929480</v>
      </c>
      <c r="AS553" s="1">
        <v>0</v>
      </c>
      <c r="AT553" s="1">
        <f t="shared" si="55"/>
        <v>79108697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0</v>
      </c>
      <c r="G554" s="1">
        <v>10173273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12395811</v>
      </c>
      <c r="AO554" s="1">
        <v>12395811</v>
      </c>
      <c r="AP554" s="1">
        <v>0</v>
      </c>
      <c r="AQ554" s="1">
        <v>0</v>
      </c>
      <c r="AR554" s="1">
        <v>0</v>
      </c>
      <c r="AS554" s="1">
        <v>0</v>
      </c>
      <c r="AT554" s="1">
        <f t="shared" si="55"/>
        <v>12395811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15883882</v>
      </c>
      <c r="G555" s="1">
        <v>8183411</v>
      </c>
      <c r="H555" s="1">
        <v>0</v>
      </c>
      <c r="I555" s="1">
        <v>14327503</v>
      </c>
      <c r="J555" s="1">
        <v>0</v>
      </c>
      <c r="K555" s="1">
        <v>5500000</v>
      </c>
      <c r="L555" s="1">
        <v>0</v>
      </c>
      <c r="M555" s="1">
        <v>400000</v>
      </c>
      <c r="N555" s="1">
        <v>2763402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37853109</v>
      </c>
      <c r="W555" s="1">
        <v>1100000</v>
      </c>
      <c r="X555" s="1">
        <v>64986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1973856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4737258</v>
      </c>
      <c r="AM555" s="1">
        <v>0</v>
      </c>
      <c r="AN555" s="1">
        <v>95168676</v>
      </c>
      <c r="AO555" s="1">
        <v>19489277</v>
      </c>
      <c r="AP555" s="1">
        <v>75679399</v>
      </c>
      <c r="AQ555" s="1">
        <v>18158985</v>
      </c>
      <c r="AR555" s="1">
        <v>2723848</v>
      </c>
      <c r="AS555" s="1">
        <v>0</v>
      </c>
      <c r="AT555" s="1">
        <f t="shared" si="55"/>
        <v>116051509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11971249</v>
      </c>
      <c r="G556" s="1">
        <v>8937141</v>
      </c>
      <c r="H556" s="1">
        <v>0</v>
      </c>
      <c r="I556" s="1">
        <v>9094146</v>
      </c>
      <c r="J556" s="1">
        <v>0</v>
      </c>
      <c r="K556" s="1">
        <v>4620000</v>
      </c>
      <c r="L556" s="1">
        <v>0</v>
      </c>
      <c r="M556" s="1">
        <v>400000</v>
      </c>
      <c r="N556" s="1">
        <v>2227244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1270000</v>
      </c>
      <c r="U556" s="1">
        <v>0</v>
      </c>
      <c r="V556" s="1">
        <v>11539857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1590889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8809490</v>
      </c>
      <c r="AM556" s="1">
        <v>0</v>
      </c>
      <c r="AN556" s="1">
        <v>63297778</v>
      </c>
      <c r="AO556" s="1">
        <v>13041633</v>
      </c>
      <c r="AP556" s="1">
        <v>50256145</v>
      </c>
      <c r="AQ556" s="1">
        <v>12405556</v>
      </c>
      <c r="AR556" s="1">
        <v>1860833</v>
      </c>
      <c r="AS556" s="1">
        <v>0</v>
      </c>
      <c r="AT556" s="1">
        <f t="shared" si="55"/>
        <v>77564167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15216679</v>
      </c>
      <c r="G557" s="1">
        <v>7937777</v>
      </c>
      <c r="H557" s="1">
        <v>0</v>
      </c>
      <c r="I557" s="1">
        <v>10871962</v>
      </c>
      <c r="J557" s="1">
        <v>0</v>
      </c>
      <c r="K557" s="1">
        <v>5500000</v>
      </c>
      <c r="L557" s="1">
        <v>0</v>
      </c>
      <c r="M557" s="1">
        <v>400000</v>
      </c>
      <c r="N557" s="1">
        <v>2434518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10908087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1738941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3825671</v>
      </c>
      <c r="AM557" s="1">
        <v>0</v>
      </c>
      <c r="AN557" s="1">
        <v>61044904</v>
      </c>
      <c r="AO557" s="1">
        <v>12791977</v>
      </c>
      <c r="AP557" s="1">
        <v>48252927</v>
      </c>
      <c r="AQ557" s="1">
        <v>11986727</v>
      </c>
      <c r="AR557" s="1">
        <v>1798009</v>
      </c>
      <c r="AS557" s="1">
        <v>0</v>
      </c>
      <c r="AT557" s="1">
        <f t="shared" si="55"/>
        <v>74829640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14752737</v>
      </c>
      <c r="G558" s="1">
        <v>22047076</v>
      </c>
      <c r="H558" s="1">
        <v>0</v>
      </c>
      <c r="I558" s="1">
        <v>11649648</v>
      </c>
      <c r="J558" s="1">
        <v>0</v>
      </c>
      <c r="K558" s="1">
        <v>5500000</v>
      </c>
      <c r="L558" s="1">
        <v>0</v>
      </c>
      <c r="M558" s="1">
        <v>400000</v>
      </c>
      <c r="N558" s="1">
        <v>2317964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42739103</v>
      </c>
      <c r="W558" s="1">
        <v>1100000</v>
      </c>
      <c r="X558" s="1">
        <v>0</v>
      </c>
      <c r="Y558" s="1">
        <v>883215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1655696</v>
      </c>
      <c r="AF558" s="1">
        <v>0</v>
      </c>
      <c r="AG558" s="1">
        <v>0</v>
      </c>
      <c r="AH558" s="1">
        <v>-4285</v>
      </c>
      <c r="AI558" s="1">
        <v>0</v>
      </c>
      <c r="AJ558" s="1">
        <v>0</v>
      </c>
      <c r="AK558" s="1">
        <v>0</v>
      </c>
      <c r="AL558" s="1">
        <v>2649111</v>
      </c>
      <c r="AM558" s="1">
        <v>0</v>
      </c>
      <c r="AN558" s="1">
        <v>106960265</v>
      </c>
      <c r="AO558" s="1">
        <v>19885705</v>
      </c>
      <c r="AP558" s="1">
        <v>87074560</v>
      </c>
      <c r="AQ558" s="1">
        <v>21138055</v>
      </c>
      <c r="AR558" s="1">
        <v>3170707</v>
      </c>
      <c r="AS558" s="1">
        <v>0</v>
      </c>
      <c r="AT558" s="1">
        <f t="shared" si="55"/>
        <v>131269027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15811803</v>
      </c>
      <c r="G559" s="1">
        <v>7514014</v>
      </c>
      <c r="H559" s="1">
        <v>0</v>
      </c>
      <c r="I559" s="1">
        <v>11258599</v>
      </c>
      <c r="J559" s="1">
        <v>0</v>
      </c>
      <c r="K559" s="1">
        <v>5500000</v>
      </c>
      <c r="L559" s="1">
        <v>0</v>
      </c>
      <c r="M559" s="1">
        <v>400000</v>
      </c>
      <c r="N559" s="1">
        <v>2638825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9155397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1884875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3618962</v>
      </c>
      <c r="AM559" s="1">
        <v>0</v>
      </c>
      <c r="AN559" s="1">
        <v>58882475</v>
      </c>
      <c r="AO559" s="1">
        <v>9432345</v>
      </c>
      <c r="AP559" s="1">
        <v>49450130</v>
      </c>
      <c r="AQ559" s="1">
        <v>11776495</v>
      </c>
      <c r="AR559" s="1">
        <v>1766474</v>
      </c>
      <c r="AS559" s="1">
        <v>0</v>
      </c>
      <c r="AT559" s="1">
        <f t="shared" si="55"/>
        <v>72425444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13696951</v>
      </c>
      <c r="G560" s="1">
        <v>3725438</v>
      </c>
      <c r="H560" s="1">
        <v>0</v>
      </c>
      <c r="I560" s="1">
        <v>6554602</v>
      </c>
      <c r="J560" s="1">
        <v>0</v>
      </c>
      <c r="K560" s="1">
        <v>5500000</v>
      </c>
      <c r="L560" s="1">
        <v>0</v>
      </c>
      <c r="M560" s="1">
        <v>400000</v>
      </c>
      <c r="N560" s="1">
        <v>1947985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2526066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1391417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1669700</v>
      </c>
      <c r="AM560" s="1">
        <v>0</v>
      </c>
      <c r="AN560" s="1">
        <v>38512159</v>
      </c>
      <c r="AO560" s="1">
        <v>7793028</v>
      </c>
      <c r="AP560" s="1">
        <v>30719131</v>
      </c>
      <c r="AQ560" s="1">
        <v>7702432</v>
      </c>
      <c r="AR560" s="1">
        <v>1155365</v>
      </c>
      <c r="AS560" s="1">
        <v>0</v>
      </c>
      <c r="AT560" s="1">
        <f t="shared" si="55"/>
        <v>47369956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12005270</v>
      </c>
      <c r="G561" s="1">
        <v>5716386</v>
      </c>
      <c r="H561" s="1">
        <v>0</v>
      </c>
      <c r="I561" s="1">
        <v>9555956</v>
      </c>
      <c r="J561" s="1">
        <v>0</v>
      </c>
      <c r="K561" s="1">
        <v>4620000</v>
      </c>
      <c r="L561" s="1">
        <v>0</v>
      </c>
      <c r="M561" s="1">
        <v>400000</v>
      </c>
      <c r="N561" s="1">
        <v>2218270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1270000</v>
      </c>
      <c r="U561" s="1">
        <v>0</v>
      </c>
      <c r="V561" s="1">
        <v>10830921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1584479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4309781</v>
      </c>
      <c r="AM561" s="1">
        <v>0</v>
      </c>
      <c r="AN561" s="1">
        <v>53611063</v>
      </c>
      <c r="AO561" s="1">
        <v>7337298</v>
      </c>
      <c r="AP561" s="1">
        <v>46273765</v>
      </c>
      <c r="AQ561" s="1">
        <v>10468213</v>
      </c>
      <c r="AR561" s="1">
        <v>1570232</v>
      </c>
      <c r="AS561" s="1">
        <v>0</v>
      </c>
      <c r="AT561" s="1">
        <f t="shared" si="55"/>
        <v>65649508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11669750</v>
      </c>
      <c r="G562" s="1">
        <v>2860150</v>
      </c>
      <c r="H562" s="1">
        <v>0</v>
      </c>
      <c r="I562" s="1">
        <v>8996927</v>
      </c>
      <c r="J562" s="1">
        <v>0</v>
      </c>
      <c r="K562" s="1">
        <v>4620000</v>
      </c>
      <c r="L562" s="1">
        <v>0</v>
      </c>
      <c r="M562" s="1">
        <v>400000</v>
      </c>
      <c r="N562" s="1">
        <v>2120752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13597261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1514823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7136501</v>
      </c>
      <c r="AM562" s="1">
        <v>0</v>
      </c>
      <c r="AN562" s="1">
        <v>55710160</v>
      </c>
      <c r="AO562" s="1">
        <v>15642688</v>
      </c>
      <c r="AP562" s="1">
        <v>40067472</v>
      </c>
      <c r="AQ562" s="1">
        <v>11142032</v>
      </c>
      <c r="AR562" s="1">
        <v>1671305</v>
      </c>
      <c r="AS562" s="1">
        <v>0</v>
      </c>
      <c r="AT562" s="1">
        <f t="shared" si="55"/>
        <v>68523497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15245698</v>
      </c>
      <c r="G563" s="1">
        <v>10931070</v>
      </c>
      <c r="H563" s="1">
        <v>0</v>
      </c>
      <c r="I563" s="1">
        <v>10291790</v>
      </c>
      <c r="J563" s="1">
        <v>0</v>
      </c>
      <c r="K563" s="1">
        <v>4125000</v>
      </c>
      <c r="L563" s="1">
        <v>0</v>
      </c>
      <c r="M563" s="1">
        <v>400000</v>
      </c>
      <c r="N563" s="1">
        <v>2410516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7295551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1721796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2754874</v>
      </c>
      <c r="AM563" s="1">
        <v>0</v>
      </c>
      <c r="AN563" s="1">
        <v>56276295</v>
      </c>
      <c r="AO563" s="1">
        <v>9051084</v>
      </c>
      <c r="AP563" s="1">
        <v>47225211</v>
      </c>
      <c r="AQ563" s="1">
        <v>11255259</v>
      </c>
      <c r="AR563" s="1">
        <v>1688289</v>
      </c>
      <c r="AS563" s="1">
        <v>0</v>
      </c>
      <c r="AT563" s="1">
        <f t="shared" si="55"/>
        <v>69219843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11568570</v>
      </c>
      <c r="G564" s="1">
        <v>5137967</v>
      </c>
      <c r="H564" s="1">
        <v>0</v>
      </c>
      <c r="I564" s="1">
        <v>8929271</v>
      </c>
      <c r="J564" s="1">
        <v>0</v>
      </c>
      <c r="K564" s="1">
        <v>4620000</v>
      </c>
      <c r="L564" s="1">
        <v>0</v>
      </c>
      <c r="M564" s="1">
        <v>400000</v>
      </c>
      <c r="N564" s="1">
        <v>2087467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13905134</v>
      </c>
      <c r="W564" s="1">
        <v>1100000</v>
      </c>
      <c r="X564" s="1">
        <v>1679309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1491048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7526220</v>
      </c>
      <c r="AM564" s="1">
        <v>0</v>
      </c>
      <c r="AN564" s="1">
        <v>59714986</v>
      </c>
      <c r="AO564" s="1">
        <v>10468758</v>
      </c>
      <c r="AP564" s="1">
        <v>49246228</v>
      </c>
      <c r="AQ564" s="1">
        <v>11688997</v>
      </c>
      <c r="AR564" s="1">
        <v>1753350</v>
      </c>
      <c r="AS564" s="1">
        <v>0</v>
      </c>
      <c r="AT564" s="1">
        <f t="shared" si="55"/>
        <v>73157333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11951717</v>
      </c>
      <c r="G565" s="1">
        <v>3873590</v>
      </c>
      <c r="H565" s="1">
        <v>0</v>
      </c>
      <c r="I565" s="1">
        <v>9302872</v>
      </c>
      <c r="J565" s="1">
        <v>0</v>
      </c>
      <c r="K565" s="1">
        <v>3465000</v>
      </c>
      <c r="L565" s="1">
        <v>0</v>
      </c>
      <c r="M565" s="1">
        <v>400000</v>
      </c>
      <c r="N565" s="1">
        <v>2156603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2772440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1540431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2772775</v>
      </c>
      <c r="AM565" s="1">
        <v>0</v>
      </c>
      <c r="AN565" s="1">
        <v>39335428</v>
      </c>
      <c r="AO565" s="1">
        <v>9526893</v>
      </c>
      <c r="AP565" s="1">
        <v>29808535</v>
      </c>
      <c r="AQ565" s="1">
        <v>7867086</v>
      </c>
      <c r="AR565" s="1">
        <v>1180063</v>
      </c>
      <c r="AS565" s="1">
        <v>0</v>
      </c>
      <c r="AT565" s="1">
        <f t="shared" si="55"/>
        <v>48382577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21787008</v>
      </c>
      <c r="G566" s="1">
        <v>10831946</v>
      </c>
      <c r="H566" s="1">
        <v>3773700</v>
      </c>
      <c r="I566" s="1">
        <v>18777649</v>
      </c>
      <c r="J566" s="1">
        <v>0</v>
      </c>
      <c r="K566" s="1">
        <v>0</v>
      </c>
      <c r="L566" s="1">
        <v>0</v>
      </c>
      <c r="M566" s="1">
        <v>400000</v>
      </c>
      <c r="N566" s="1">
        <v>3665521</v>
      </c>
      <c r="O566" s="1">
        <v>0</v>
      </c>
      <c r="P566" s="1">
        <v>0</v>
      </c>
      <c r="Q566" s="1">
        <v>0</v>
      </c>
      <c r="R566" s="1">
        <v>0</v>
      </c>
      <c r="S566" s="1">
        <v>1017000</v>
      </c>
      <c r="T566" s="1">
        <v>1270000</v>
      </c>
      <c r="U566" s="1">
        <v>0</v>
      </c>
      <c r="V566" s="1">
        <v>19546142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2618229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6702666</v>
      </c>
      <c r="AM566" s="1">
        <v>0</v>
      </c>
      <c r="AN566" s="1">
        <v>92601130</v>
      </c>
      <c r="AO566" s="1">
        <v>19229828</v>
      </c>
      <c r="AP566" s="1">
        <v>73371302</v>
      </c>
      <c r="AQ566" s="1">
        <v>16076358</v>
      </c>
      <c r="AR566" s="1">
        <v>2411454</v>
      </c>
      <c r="AS566" s="1">
        <v>0</v>
      </c>
      <c r="AT566" s="1">
        <f t="shared" si="55"/>
        <v>111088942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11943969</v>
      </c>
      <c r="G567" s="1">
        <v>6119641</v>
      </c>
      <c r="H567" s="1">
        <v>0</v>
      </c>
      <c r="I567" s="1">
        <v>9182102</v>
      </c>
      <c r="J567" s="1">
        <v>0</v>
      </c>
      <c r="K567" s="1">
        <v>4620000</v>
      </c>
      <c r="L567" s="1">
        <v>0</v>
      </c>
      <c r="M567" s="1">
        <v>400000</v>
      </c>
      <c r="N567" s="1">
        <v>2175438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2718623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1553885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2330827</v>
      </c>
      <c r="AM567" s="1">
        <v>0</v>
      </c>
      <c r="AN567" s="1">
        <v>45478292</v>
      </c>
      <c r="AO567" s="1">
        <v>7905654</v>
      </c>
      <c r="AP567" s="1">
        <v>37572638</v>
      </c>
      <c r="AQ567" s="1">
        <v>8428897</v>
      </c>
      <c r="AR567" s="1">
        <v>1264335</v>
      </c>
      <c r="AS567" s="1">
        <v>0</v>
      </c>
      <c r="AT567" s="1">
        <f t="shared" si="55"/>
        <v>55171524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12198803</v>
      </c>
      <c r="G568" s="1">
        <v>6373781</v>
      </c>
      <c r="H568" s="1">
        <v>0</v>
      </c>
      <c r="I568" s="1">
        <v>10050330</v>
      </c>
      <c r="J568" s="1">
        <v>0</v>
      </c>
      <c r="K568" s="1">
        <v>0</v>
      </c>
      <c r="L568" s="1">
        <v>0</v>
      </c>
      <c r="M568" s="1">
        <v>400000</v>
      </c>
      <c r="N568" s="1">
        <v>2267058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1270000</v>
      </c>
      <c r="U568" s="1">
        <v>0</v>
      </c>
      <c r="V568" s="1">
        <v>6756059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1619327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3238654</v>
      </c>
      <c r="AM568" s="1">
        <v>0</v>
      </c>
      <c r="AN568" s="1">
        <v>46385281</v>
      </c>
      <c r="AO568" s="1">
        <v>7982399</v>
      </c>
      <c r="AP568" s="1">
        <v>38402882</v>
      </c>
      <c r="AQ568" s="1">
        <v>8800802</v>
      </c>
      <c r="AR568" s="1">
        <v>1320120</v>
      </c>
      <c r="AS568" s="1">
        <v>0</v>
      </c>
      <c r="AT568" s="1">
        <f t="shared" si="55"/>
        <v>56506203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10350021</v>
      </c>
      <c r="G569" s="1">
        <v>6561522</v>
      </c>
      <c r="H569" s="1">
        <v>0</v>
      </c>
      <c r="I569" s="1">
        <v>8590517</v>
      </c>
      <c r="J569" s="1">
        <v>0</v>
      </c>
      <c r="K569" s="1">
        <v>0</v>
      </c>
      <c r="L569" s="1">
        <v>3576160</v>
      </c>
      <c r="M569" s="1">
        <v>400000</v>
      </c>
      <c r="N569" s="1">
        <v>5520011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2958671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41279440</v>
      </c>
      <c r="AO569" s="1">
        <v>4764813</v>
      </c>
      <c r="AP569" s="1">
        <v>36514627</v>
      </c>
      <c r="AQ569" s="1">
        <v>7811380</v>
      </c>
      <c r="AR569" s="1">
        <v>1171707</v>
      </c>
      <c r="AS569" s="1">
        <v>195000</v>
      </c>
      <c r="AT569" s="1">
        <f t="shared" si="55"/>
        <v>50457527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16266371</v>
      </c>
      <c r="G570" s="1">
        <v>0</v>
      </c>
      <c r="H570" s="1">
        <v>0</v>
      </c>
      <c r="I570" s="1">
        <v>15220952</v>
      </c>
      <c r="J570" s="1">
        <v>0</v>
      </c>
      <c r="K570" s="1">
        <v>3465000</v>
      </c>
      <c r="L570" s="1">
        <v>0</v>
      </c>
      <c r="M570" s="1">
        <v>400000</v>
      </c>
      <c r="N570" s="1">
        <v>3051836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3977087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2179882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3051836</v>
      </c>
      <c r="AM570" s="1">
        <v>0</v>
      </c>
      <c r="AN570" s="1">
        <v>49982964</v>
      </c>
      <c r="AO570" s="1">
        <v>7787777</v>
      </c>
      <c r="AP570" s="1">
        <v>42195187</v>
      </c>
      <c r="AQ570" s="1">
        <v>9742593</v>
      </c>
      <c r="AR570" s="1">
        <v>1461389</v>
      </c>
      <c r="AS570" s="1">
        <v>0</v>
      </c>
      <c r="AT570" s="1">
        <f t="shared" si="55"/>
        <v>61186946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12775588</v>
      </c>
      <c r="G571" s="1">
        <v>1231205</v>
      </c>
      <c r="H571" s="1">
        <v>0</v>
      </c>
      <c r="I571" s="1">
        <v>12019473</v>
      </c>
      <c r="J571" s="1">
        <v>0</v>
      </c>
      <c r="K571" s="1">
        <v>0</v>
      </c>
      <c r="L571" s="1">
        <v>0</v>
      </c>
      <c r="M571" s="1">
        <v>400000</v>
      </c>
      <c r="N571" s="1">
        <v>2487142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1270000</v>
      </c>
      <c r="U571" s="1">
        <v>0</v>
      </c>
      <c r="V571" s="1">
        <v>3172353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1776529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2664794</v>
      </c>
      <c r="AM571" s="1">
        <v>0</v>
      </c>
      <c r="AN571" s="1">
        <v>38897084</v>
      </c>
      <c r="AO571" s="1">
        <v>6538016</v>
      </c>
      <c r="AP571" s="1">
        <v>32359068</v>
      </c>
      <c r="AQ571" s="1">
        <v>7525417</v>
      </c>
      <c r="AR571" s="1">
        <v>1128813</v>
      </c>
      <c r="AS571" s="1">
        <v>0</v>
      </c>
      <c r="AT571" s="1">
        <f t="shared" si="55"/>
        <v>47551314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5996131</v>
      </c>
      <c r="G572" s="1">
        <v>7840337</v>
      </c>
      <c r="H572" s="1">
        <v>0</v>
      </c>
      <c r="I572" s="1">
        <v>4317214</v>
      </c>
      <c r="J572" s="1">
        <v>0</v>
      </c>
      <c r="K572" s="1">
        <v>0</v>
      </c>
      <c r="L572" s="1">
        <v>3741390</v>
      </c>
      <c r="M572" s="1">
        <v>400000</v>
      </c>
      <c r="N572" s="1">
        <v>3176758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5916170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33599269</v>
      </c>
      <c r="AO572" s="1">
        <v>6169111</v>
      </c>
      <c r="AP572" s="1">
        <v>27430158</v>
      </c>
      <c r="AQ572" s="1">
        <v>6497600</v>
      </c>
      <c r="AR572" s="1">
        <v>974640</v>
      </c>
      <c r="AS572" s="1">
        <v>900000</v>
      </c>
      <c r="AT572" s="1">
        <f t="shared" si="55"/>
        <v>41971509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8268463</v>
      </c>
      <c r="G573" s="1">
        <v>10018610</v>
      </c>
      <c r="H573" s="1">
        <v>0</v>
      </c>
      <c r="I573" s="1">
        <v>6118662</v>
      </c>
      <c r="J573" s="1">
        <v>0</v>
      </c>
      <c r="K573" s="1">
        <v>0</v>
      </c>
      <c r="L573" s="1">
        <v>3741390</v>
      </c>
      <c r="M573" s="1">
        <v>400000</v>
      </c>
      <c r="N573" s="1">
        <v>4380642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7698931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43949236</v>
      </c>
      <c r="AO573" s="1">
        <v>10077676</v>
      </c>
      <c r="AP573" s="1">
        <v>33871560</v>
      </c>
      <c r="AQ573" s="1">
        <v>8345340</v>
      </c>
      <c r="AR573" s="1">
        <v>1251801</v>
      </c>
      <c r="AS573" s="1">
        <v>1060000</v>
      </c>
      <c r="AT573" s="1">
        <f t="shared" si="55"/>
        <v>54606377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7529751</v>
      </c>
      <c r="G574" s="1">
        <v>9633310</v>
      </c>
      <c r="H574" s="1">
        <v>0</v>
      </c>
      <c r="I574" s="1">
        <v>5496719</v>
      </c>
      <c r="J574" s="1">
        <v>0</v>
      </c>
      <c r="K574" s="1">
        <v>0</v>
      </c>
      <c r="L574" s="1">
        <v>3741390</v>
      </c>
      <c r="M574" s="1">
        <v>400000</v>
      </c>
      <c r="N574" s="1">
        <v>3963027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7129883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42327887</v>
      </c>
      <c r="AO574" s="1">
        <v>6422386</v>
      </c>
      <c r="AP574" s="1">
        <v>35905501</v>
      </c>
      <c r="AQ574" s="1">
        <v>7798816</v>
      </c>
      <c r="AR574" s="1">
        <v>1169822</v>
      </c>
      <c r="AS574" s="1">
        <v>1060000</v>
      </c>
      <c r="AT574" s="1">
        <f t="shared" si="55"/>
        <v>52356525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8149306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283871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780645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9213822</v>
      </c>
      <c r="AO575" s="1">
        <v>684968</v>
      </c>
      <c r="AP575" s="1">
        <v>8528854</v>
      </c>
      <c r="AQ575" s="1">
        <v>1842764</v>
      </c>
      <c r="AR575" s="1">
        <v>276415</v>
      </c>
      <c r="AS575" s="1">
        <v>0</v>
      </c>
      <c r="AT575" s="1">
        <f t="shared" si="55"/>
        <v>11333001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8213777</v>
      </c>
      <c r="G576" s="1">
        <v>9552161</v>
      </c>
      <c r="H576" s="1">
        <v>0</v>
      </c>
      <c r="I576" s="1">
        <v>6653159</v>
      </c>
      <c r="J576" s="1">
        <v>0</v>
      </c>
      <c r="K576" s="1">
        <v>0</v>
      </c>
      <c r="L576" s="1">
        <v>3741390</v>
      </c>
      <c r="M576" s="1">
        <v>400000</v>
      </c>
      <c r="N576" s="1">
        <v>4323040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7834037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42928833</v>
      </c>
      <c r="AO576" s="1">
        <v>7864143</v>
      </c>
      <c r="AP576" s="1">
        <v>35064690</v>
      </c>
      <c r="AQ576" s="1">
        <v>8363513</v>
      </c>
      <c r="AR576" s="1">
        <v>1254527</v>
      </c>
      <c r="AS576" s="1">
        <v>795000</v>
      </c>
      <c r="AT576" s="1">
        <f t="shared" si="55"/>
        <v>53341873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6074145</v>
      </c>
      <c r="G577" s="1">
        <v>1150164</v>
      </c>
      <c r="H577" s="1">
        <v>0</v>
      </c>
      <c r="I577" s="1">
        <v>4251901</v>
      </c>
      <c r="J577" s="1">
        <v>0</v>
      </c>
      <c r="K577" s="1">
        <v>0</v>
      </c>
      <c r="L577" s="1">
        <v>3741390</v>
      </c>
      <c r="M577" s="1">
        <v>400000</v>
      </c>
      <c r="N577" s="1">
        <v>3196918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6020594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2589653</v>
      </c>
      <c r="AE577" s="1">
        <v>0</v>
      </c>
      <c r="AF577" s="1">
        <v>7070584</v>
      </c>
      <c r="AG577" s="1">
        <v>0</v>
      </c>
      <c r="AH577" s="1">
        <v>0</v>
      </c>
      <c r="AI577" s="1">
        <v>0</v>
      </c>
      <c r="AJ577" s="1">
        <v>2103157</v>
      </c>
      <c r="AK577" s="1">
        <v>0</v>
      </c>
      <c r="AL577" s="1">
        <v>0</v>
      </c>
      <c r="AM577" s="1">
        <v>0</v>
      </c>
      <c r="AN577" s="1">
        <v>37698506</v>
      </c>
      <c r="AO577" s="1">
        <v>4913550</v>
      </c>
      <c r="AP577" s="1">
        <v>32784956</v>
      </c>
      <c r="AQ577" s="1">
        <v>6125584</v>
      </c>
      <c r="AR577" s="1">
        <v>918838</v>
      </c>
      <c r="AS577" s="1">
        <v>795000</v>
      </c>
      <c r="AT577" s="1">
        <f t="shared" si="55"/>
        <v>45537928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15630771</v>
      </c>
      <c r="G578" s="1">
        <v>3948696</v>
      </c>
      <c r="H578" s="1">
        <v>0</v>
      </c>
      <c r="I578" s="1">
        <v>11665348</v>
      </c>
      <c r="J578" s="1">
        <v>0</v>
      </c>
      <c r="K578" s="1">
        <v>4125000</v>
      </c>
      <c r="L578" s="1">
        <v>0</v>
      </c>
      <c r="M578" s="1">
        <v>400000</v>
      </c>
      <c r="N578" s="1">
        <v>2566640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8049089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1833315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3299967</v>
      </c>
      <c r="AM578" s="1">
        <v>0</v>
      </c>
      <c r="AN578" s="1">
        <v>52618826</v>
      </c>
      <c r="AO578" s="1">
        <v>9353963</v>
      </c>
      <c r="AP578" s="1">
        <v>43264863</v>
      </c>
      <c r="AQ578" s="1">
        <v>10523765</v>
      </c>
      <c r="AR578" s="1">
        <v>1578565</v>
      </c>
      <c r="AS578" s="1">
        <v>0</v>
      </c>
      <c r="AT578" s="1">
        <f t="shared" si="55"/>
        <v>64721156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9483066</v>
      </c>
      <c r="G579" s="1">
        <v>7553623</v>
      </c>
      <c r="H579" s="1">
        <v>0</v>
      </c>
      <c r="I579" s="1">
        <v>8914082</v>
      </c>
      <c r="J579" s="1">
        <v>0</v>
      </c>
      <c r="K579" s="1">
        <v>0</v>
      </c>
      <c r="L579" s="1">
        <v>3576160</v>
      </c>
      <c r="M579" s="1">
        <v>400000</v>
      </c>
      <c r="N579" s="1">
        <v>5689840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2921315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41860624</v>
      </c>
      <c r="AO579" s="1">
        <v>6491452</v>
      </c>
      <c r="AP579" s="1">
        <v>35369172</v>
      </c>
      <c r="AQ579" s="1">
        <v>7927617</v>
      </c>
      <c r="AR579" s="1">
        <v>1189143</v>
      </c>
      <c r="AS579" s="1">
        <v>600000</v>
      </c>
      <c r="AT579" s="1">
        <f t="shared" ref="AT579:AT642" si="62">AS579+AR579+AQ579+AN579</f>
        <v>51577384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9170872</v>
      </c>
      <c r="G580" s="1">
        <v>5993916</v>
      </c>
      <c r="H580" s="1">
        <v>0</v>
      </c>
      <c r="I580" s="1">
        <v>6603028</v>
      </c>
      <c r="J580" s="1">
        <v>0</v>
      </c>
      <c r="K580" s="1">
        <v>0</v>
      </c>
      <c r="L580" s="1">
        <v>3741390</v>
      </c>
      <c r="M580" s="1">
        <v>400000</v>
      </c>
      <c r="N580" s="1">
        <v>4858740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5962527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40053011</v>
      </c>
      <c r="AO580" s="1">
        <v>8620700</v>
      </c>
      <c r="AP580" s="1">
        <v>31432311</v>
      </c>
      <c r="AQ580" s="1">
        <v>7566095</v>
      </c>
      <c r="AR580" s="1">
        <v>1134914</v>
      </c>
      <c r="AS580" s="1">
        <v>530000</v>
      </c>
      <c r="AT580" s="1">
        <f t="shared" si="62"/>
        <v>49284020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10892949</v>
      </c>
      <c r="G581" s="1">
        <v>1797722</v>
      </c>
      <c r="H581" s="1">
        <v>0</v>
      </c>
      <c r="I581" s="1">
        <v>7489215</v>
      </c>
      <c r="J581" s="1">
        <v>0</v>
      </c>
      <c r="K581" s="1">
        <v>3465000</v>
      </c>
      <c r="L581" s="1">
        <v>0</v>
      </c>
      <c r="M581" s="1">
        <v>400000</v>
      </c>
      <c r="N581" s="1">
        <v>1800894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4419235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1286353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2418344</v>
      </c>
      <c r="AM581" s="1">
        <v>0</v>
      </c>
      <c r="AN581" s="1">
        <v>35069712</v>
      </c>
      <c r="AO581" s="1">
        <v>17915045</v>
      </c>
      <c r="AP581" s="1">
        <v>17154667</v>
      </c>
      <c r="AQ581" s="1">
        <v>7013942</v>
      </c>
      <c r="AR581" s="1">
        <v>1052091</v>
      </c>
      <c r="AS581" s="1">
        <v>0</v>
      </c>
      <c r="AT581" s="1">
        <f t="shared" si="62"/>
        <v>43135745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16259983</v>
      </c>
      <c r="G582" s="1">
        <v>3408931</v>
      </c>
      <c r="H582" s="1">
        <v>0</v>
      </c>
      <c r="I582" s="1">
        <v>13022062</v>
      </c>
      <c r="J582" s="1">
        <v>0</v>
      </c>
      <c r="K582" s="1">
        <v>4125000</v>
      </c>
      <c r="L582" s="1">
        <v>0</v>
      </c>
      <c r="M582" s="1">
        <v>400000</v>
      </c>
      <c r="N582" s="1">
        <v>2792558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6856342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1994684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2992025</v>
      </c>
      <c r="AM582" s="1">
        <v>0</v>
      </c>
      <c r="AN582" s="1">
        <v>52951585</v>
      </c>
      <c r="AO582" s="1">
        <v>12869230</v>
      </c>
      <c r="AP582" s="1">
        <v>40082355</v>
      </c>
      <c r="AQ582" s="1">
        <v>10590317</v>
      </c>
      <c r="AR582" s="1">
        <v>1588548</v>
      </c>
      <c r="AS582" s="1">
        <v>0</v>
      </c>
      <c r="AT582" s="1">
        <f t="shared" si="62"/>
        <v>65130450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9192101</v>
      </c>
      <c r="G583" s="1">
        <v>0</v>
      </c>
      <c r="H583" s="1">
        <v>0</v>
      </c>
      <c r="I583" s="1">
        <v>7445602</v>
      </c>
      <c r="J583" s="1">
        <v>0</v>
      </c>
      <c r="K583" s="1">
        <v>0</v>
      </c>
      <c r="L583" s="1">
        <v>3576160</v>
      </c>
      <c r="M583" s="1">
        <v>400000</v>
      </c>
      <c r="N583" s="1">
        <v>4902454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5866590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2500000</v>
      </c>
      <c r="AJ583" s="1">
        <v>0</v>
      </c>
      <c r="AK583" s="1">
        <v>0</v>
      </c>
      <c r="AL583" s="1">
        <v>0</v>
      </c>
      <c r="AM583" s="1">
        <v>0</v>
      </c>
      <c r="AN583" s="1">
        <v>34982907</v>
      </c>
      <c r="AO583" s="1">
        <v>4767774</v>
      </c>
      <c r="AP583" s="1">
        <v>30215133</v>
      </c>
      <c r="AQ583" s="1">
        <v>6496581</v>
      </c>
      <c r="AR583" s="1">
        <v>974487</v>
      </c>
      <c r="AS583" s="1">
        <v>390000</v>
      </c>
      <c r="AT583" s="1">
        <f t="shared" si="62"/>
        <v>42843975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10744548</v>
      </c>
      <c r="G584" s="1">
        <v>24578856</v>
      </c>
      <c r="H584" s="1">
        <v>149411</v>
      </c>
      <c r="I584" s="1">
        <v>15923193</v>
      </c>
      <c r="J584" s="1">
        <v>0</v>
      </c>
      <c r="K584" s="1">
        <v>4620000</v>
      </c>
      <c r="L584" s="1">
        <v>0</v>
      </c>
      <c r="M584" s="1">
        <v>400000</v>
      </c>
      <c r="N584" s="1">
        <v>1799589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26228348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1285424</v>
      </c>
      <c r="AF584" s="1">
        <v>3333807</v>
      </c>
      <c r="AG584" s="1">
        <v>0</v>
      </c>
      <c r="AH584" s="1">
        <v>-6484</v>
      </c>
      <c r="AI584" s="1">
        <v>0</v>
      </c>
      <c r="AJ584" s="1">
        <v>0</v>
      </c>
      <c r="AK584" s="1">
        <v>0</v>
      </c>
      <c r="AL584" s="1">
        <v>4483115</v>
      </c>
      <c r="AM584" s="1">
        <v>0</v>
      </c>
      <c r="AN584" s="1">
        <v>94639807</v>
      </c>
      <c r="AO584" s="1">
        <v>17974827</v>
      </c>
      <c r="AP584" s="1">
        <v>76664980</v>
      </c>
      <c r="AQ584" s="1">
        <v>18231319</v>
      </c>
      <c r="AR584" s="1">
        <v>2734698</v>
      </c>
      <c r="AS584" s="1">
        <v>0</v>
      </c>
      <c r="AT584" s="1">
        <f t="shared" si="62"/>
        <v>115605824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12182125</v>
      </c>
      <c r="G585" s="1">
        <v>7712248</v>
      </c>
      <c r="H585" s="1">
        <v>0</v>
      </c>
      <c r="I585" s="1">
        <v>9938554</v>
      </c>
      <c r="J585" s="1">
        <v>0</v>
      </c>
      <c r="K585" s="1">
        <v>4620000</v>
      </c>
      <c r="L585" s="1">
        <v>0</v>
      </c>
      <c r="M585" s="1">
        <v>400000</v>
      </c>
      <c r="N585" s="1">
        <v>2262381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6812337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1615987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3619809</v>
      </c>
      <c r="AM585" s="1">
        <v>0</v>
      </c>
      <c r="AN585" s="1">
        <v>51374710</v>
      </c>
      <c r="AO585" s="1">
        <v>10834527</v>
      </c>
      <c r="AP585" s="1">
        <v>40540183</v>
      </c>
      <c r="AQ585" s="1">
        <v>10052688</v>
      </c>
      <c r="AR585" s="1">
        <v>1507903</v>
      </c>
      <c r="AS585" s="1">
        <v>0</v>
      </c>
      <c r="AT585" s="1">
        <f t="shared" si="62"/>
        <v>62935301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11948362</v>
      </c>
      <c r="G586" s="1">
        <v>4988087</v>
      </c>
      <c r="H586" s="1">
        <v>0</v>
      </c>
      <c r="I586" s="1">
        <v>9801380</v>
      </c>
      <c r="J586" s="1">
        <v>0</v>
      </c>
      <c r="K586" s="1">
        <v>4620000</v>
      </c>
      <c r="L586" s="1">
        <v>0</v>
      </c>
      <c r="M586" s="1">
        <v>400000</v>
      </c>
      <c r="N586" s="1">
        <v>2175924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1270000</v>
      </c>
      <c r="U586" s="1">
        <v>0</v>
      </c>
      <c r="V586" s="1">
        <v>6134111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1554232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3730155</v>
      </c>
      <c r="AM586" s="1">
        <v>0</v>
      </c>
      <c r="AN586" s="1">
        <v>47722251</v>
      </c>
      <c r="AO586" s="1">
        <v>8453978</v>
      </c>
      <c r="AP586" s="1">
        <v>39268273</v>
      </c>
      <c r="AQ586" s="1">
        <v>9290450</v>
      </c>
      <c r="AR586" s="1">
        <v>1393568</v>
      </c>
      <c r="AS586" s="1">
        <v>0</v>
      </c>
      <c r="AT586" s="1">
        <f t="shared" si="62"/>
        <v>58406269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13286143</v>
      </c>
      <c r="G587" s="1">
        <v>2705191</v>
      </c>
      <c r="H587" s="1">
        <v>0</v>
      </c>
      <c r="I587" s="1">
        <v>8442797</v>
      </c>
      <c r="J587" s="1">
        <v>0</v>
      </c>
      <c r="K587" s="1">
        <v>4125000</v>
      </c>
      <c r="L587" s="1">
        <v>0</v>
      </c>
      <c r="M587" s="1">
        <v>400000</v>
      </c>
      <c r="N587" s="1">
        <v>1814193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2680869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1295852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1969696</v>
      </c>
      <c r="AM587" s="1">
        <v>0</v>
      </c>
      <c r="AN587" s="1">
        <v>40201010</v>
      </c>
      <c r="AO587" s="1">
        <v>4827440</v>
      </c>
      <c r="AP587" s="1">
        <v>35373570</v>
      </c>
      <c r="AQ587" s="1">
        <v>7563948</v>
      </c>
      <c r="AR587" s="1">
        <v>1134592</v>
      </c>
      <c r="AS587" s="1">
        <v>0</v>
      </c>
      <c r="AT587" s="1">
        <f t="shared" si="62"/>
        <v>48899550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9154564</v>
      </c>
      <c r="G588" s="1">
        <v>6428699</v>
      </c>
      <c r="H588" s="1">
        <v>0</v>
      </c>
      <c r="I588" s="1">
        <v>6774376</v>
      </c>
      <c r="J588" s="1">
        <v>0</v>
      </c>
      <c r="K588" s="1">
        <v>0</v>
      </c>
      <c r="L588" s="1">
        <v>3741390</v>
      </c>
      <c r="M588" s="1">
        <v>400000</v>
      </c>
      <c r="N588" s="1">
        <v>4850100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8016657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41577055</v>
      </c>
      <c r="AO588" s="1">
        <v>10909378</v>
      </c>
      <c r="AP588" s="1">
        <v>30667677</v>
      </c>
      <c r="AQ588" s="1">
        <v>8093157</v>
      </c>
      <c r="AR588" s="1">
        <v>1213974</v>
      </c>
      <c r="AS588" s="1">
        <v>900000</v>
      </c>
      <c r="AT588" s="1">
        <f t="shared" si="62"/>
        <v>51784186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8010430</v>
      </c>
      <c r="G589" s="1">
        <v>11705577</v>
      </c>
      <c r="H589" s="1">
        <v>0</v>
      </c>
      <c r="I589" s="1">
        <v>6168031</v>
      </c>
      <c r="J589" s="1">
        <v>0</v>
      </c>
      <c r="K589" s="1">
        <v>0</v>
      </c>
      <c r="L589" s="1">
        <v>3576160</v>
      </c>
      <c r="M589" s="1">
        <v>400000</v>
      </c>
      <c r="N589" s="1">
        <v>4272230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8134013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45588979</v>
      </c>
      <c r="AO589" s="1">
        <v>7826999</v>
      </c>
      <c r="AP589" s="1">
        <v>37761980</v>
      </c>
      <c r="AQ589" s="1">
        <v>8673288</v>
      </c>
      <c r="AR589" s="1">
        <v>1300993</v>
      </c>
      <c r="AS589" s="1">
        <v>1060000</v>
      </c>
      <c r="AT589" s="1">
        <f t="shared" si="62"/>
        <v>56623260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5609008</v>
      </c>
      <c r="G590" s="1">
        <v>5347377</v>
      </c>
      <c r="H590" s="1">
        <v>0</v>
      </c>
      <c r="I590" s="1">
        <v>4206756</v>
      </c>
      <c r="J590" s="1">
        <v>0</v>
      </c>
      <c r="K590" s="1">
        <v>0</v>
      </c>
      <c r="L590" s="1">
        <v>3741390</v>
      </c>
      <c r="M590" s="1">
        <v>400000</v>
      </c>
      <c r="N590" s="1">
        <v>2952109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5778964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2476389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4026260</v>
      </c>
      <c r="AK590" s="1">
        <v>0</v>
      </c>
      <c r="AL590" s="1">
        <v>0</v>
      </c>
      <c r="AM590" s="1">
        <v>0</v>
      </c>
      <c r="AN590" s="1">
        <v>36749522</v>
      </c>
      <c r="AO590" s="1">
        <v>7377050</v>
      </c>
      <c r="AP590" s="1">
        <v>29372472</v>
      </c>
      <c r="AQ590" s="1">
        <v>7127651</v>
      </c>
      <c r="AR590" s="1">
        <v>1069148</v>
      </c>
      <c r="AS590" s="1">
        <v>795000</v>
      </c>
      <c r="AT590" s="1">
        <f t="shared" si="62"/>
        <v>45741321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7867747</v>
      </c>
      <c r="G591" s="1">
        <v>2031169</v>
      </c>
      <c r="H591" s="1">
        <v>0</v>
      </c>
      <c r="I591" s="1">
        <v>3932422</v>
      </c>
      <c r="J591" s="1">
        <v>0</v>
      </c>
      <c r="K591" s="1">
        <v>4620000</v>
      </c>
      <c r="L591" s="1">
        <v>0</v>
      </c>
      <c r="M591" s="1">
        <v>400000</v>
      </c>
      <c r="N591" s="1">
        <v>1008550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1453767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720392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1008550</v>
      </c>
      <c r="AM591" s="1">
        <v>0</v>
      </c>
      <c r="AN591" s="1">
        <v>25253866</v>
      </c>
      <c r="AO591" s="1">
        <v>5129982</v>
      </c>
      <c r="AP591" s="1">
        <v>20123884</v>
      </c>
      <c r="AQ591" s="1">
        <v>4828519</v>
      </c>
      <c r="AR591" s="1">
        <v>724278</v>
      </c>
      <c r="AS591" s="1">
        <v>0</v>
      </c>
      <c r="AT591" s="1">
        <f t="shared" si="62"/>
        <v>30806663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6728649</v>
      </c>
      <c r="G592" s="1">
        <v>4287985</v>
      </c>
      <c r="H592" s="1">
        <v>0</v>
      </c>
      <c r="I592" s="1">
        <v>4777341</v>
      </c>
      <c r="J592" s="1">
        <v>0</v>
      </c>
      <c r="K592" s="1">
        <v>0</v>
      </c>
      <c r="L592" s="1">
        <v>3741390</v>
      </c>
      <c r="M592" s="1">
        <v>400000</v>
      </c>
      <c r="N592" s="1">
        <v>3588613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4535884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2825399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2111008</v>
      </c>
      <c r="AK592" s="1">
        <v>0</v>
      </c>
      <c r="AL592" s="1">
        <v>0</v>
      </c>
      <c r="AM592" s="1">
        <v>0</v>
      </c>
      <c r="AN592" s="1">
        <v>35207538</v>
      </c>
      <c r="AO592" s="1">
        <v>6566966</v>
      </c>
      <c r="AP592" s="1">
        <v>28640572</v>
      </c>
      <c r="AQ592" s="1">
        <v>6819254</v>
      </c>
      <c r="AR592" s="1">
        <v>1022888</v>
      </c>
      <c r="AS592" s="1">
        <v>795000</v>
      </c>
      <c r="AT592" s="1">
        <f t="shared" si="62"/>
        <v>43844680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12070775</v>
      </c>
      <c r="G593" s="1">
        <v>480425</v>
      </c>
      <c r="H593" s="1">
        <v>0</v>
      </c>
      <c r="I593" s="1">
        <v>10250025</v>
      </c>
      <c r="J593" s="1">
        <v>0</v>
      </c>
      <c r="K593" s="1">
        <v>3465000</v>
      </c>
      <c r="L593" s="1">
        <v>-8080542</v>
      </c>
      <c r="M593" s="1">
        <v>400000</v>
      </c>
      <c r="N593" s="1">
        <v>2233847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-322798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1595608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14462966</v>
      </c>
      <c r="AM593" s="1">
        <v>0</v>
      </c>
      <c r="AN593" s="1">
        <v>37655306</v>
      </c>
      <c r="AO593" s="1">
        <v>10520897</v>
      </c>
      <c r="AP593" s="1">
        <v>27134409</v>
      </c>
      <c r="AQ593" s="1">
        <v>7531060</v>
      </c>
      <c r="AR593" s="1">
        <v>1129659</v>
      </c>
      <c r="AS593" s="1">
        <v>0</v>
      </c>
      <c r="AT593" s="1">
        <f t="shared" si="62"/>
        <v>46316025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7638042</v>
      </c>
      <c r="G594" s="1">
        <v>3334069</v>
      </c>
      <c r="H594" s="1">
        <v>0</v>
      </c>
      <c r="I594" s="1">
        <v>4659206</v>
      </c>
      <c r="J594" s="1">
        <v>0</v>
      </c>
      <c r="K594" s="1">
        <v>0</v>
      </c>
      <c r="L594" s="1">
        <v>5026934</v>
      </c>
      <c r="M594" s="1">
        <v>400000</v>
      </c>
      <c r="N594" s="1">
        <v>3819021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5105971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3171481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3556340</v>
      </c>
      <c r="AK594" s="1">
        <v>0</v>
      </c>
      <c r="AL594" s="1">
        <v>0</v>
      </c>
      <c r="AM594" s="1">
        <v>0</v>
      </c>
      <c r="AN594" s="1">
        <v>40033602</v>
      </c>
      <c r="AO594" s="1">
        <v>7477824</v>
      </c>
      <c r="AP594" s="1">
        <v>32555778</v>
      </c>
      <c r="AQ594" s="1">
        <v>7562213</v>
      </c>
      <c r="AR594" s="1">
        <v>1134332</v>
      </c>
      <c r="AS594" s="1">
        <v>300000</v>
      </c>
      <c r="AT594" s="1">
        <f t="shared" si="62"/>
        <v>49030147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5636368</v>
      </c>
      <c r="G595" s="1">
        <v>5051389</v>
      </c>
      <c r="H595" s="1">
        <v>0</v>
      </c>
      <c r="I595" s="1">
        <v>4227277</v>
      </c>
      <c r="J595" s="1">
        <v>0</v>
      </c>
      <c r="K595" s="1">
        <v>0</v>
      </c>
      <c r="L595" s="1">
        <v>3741390</v>
      </c>
      <c r="M595" s="1">
        <v>400000</v>
      </c>
      <c r="N595" s="1">
        <v>2966510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5798894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28921828</v>
      </c>
      <c r="AO595" s="1">
        <v>5109534</v>
      </c>
      <c r="AP595" s="1">
        <v>23812294</v>
      </c>
      <c r="AQ595" s="1">
        <v>5784366</v>
      </c>
      <c r="AR595" s="1">
        <v>867655</v>
      </c>
      <c r="AS595" s="1">
        <v>530000</v>
      </c>
      <c r="AT595" s="1">
        <f t="shared" si="62"/>
        <v>36103849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5537869</v>
      </c>
      <c r="G596" s="1">
        <v>0</v>
      </c>
      <c r="H596" s="1">
        <v>0</v>
      </c>
      <c r="I596" s="1">
        <v>4153402</v>
      </c>
      <c r="J596" s="1">
        <v>0</v>
      </c>
      <c r="K596" s="1">
        <v>0</v>
      </c>
      <c r="L596" s="1">
        <v>3741390</v>
      </c>
      <c r="M596" s="1">
        <v>400000</v>
      </c>
      <c r="N596" s="1">
        <v>2914668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5727146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24685744</v>
      </c>
      <c r="AO596" s="1">
        <v>4946879</v>
      </c>
      <c r="AP596" s="1">
        <v>19738865</v>
      </c>
      <c r="AQ596" s="1">
        <v>4714895</v>
      </c>
      <c r="AR596" s="1">
        <v>707234</v>
      </c>
      <c r="AS596" s="1">
        <v>795000</v>
      </c>
      <c r="AT596" s="1">
        <f t="shared" si="62"/>
        <v>30902873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5466730</v>
      </c>
      <c r="G597" s="1">
        <v>2313887</v>
      </c>
      <c r="H597" s="1">
        <v>0</v>
      </c>
      <c r="I597" s="1">
        <v>4100048</v>
      </c>
      <c r="J597" s="1">
        <v>0</v>
      </c>
      <c r="K597" s="1">
        <v>0</v>
      </c>
      <c r="L597" s="1">
        <v>3741390</v>
      </c>
      <c r="M597" s="1">
        <v>400000</v>
      </c>
      <c r="N597" s="1">
        <v>2877227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5675326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2427809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2961775</v>
      </c>
      <c r="AK597" s="1">
        <v>0</v>
      </c>
      <c r="AL597" s="1">
        <v>0</v>
      </c>
      <c r="AM597" s="1">
        <v>0</v>
      </c>
      <c r="AN597" s="1">
        <v>31064192</v>
      </c>
      <c r="AO597" s="1">
        <v>3387915</v>
      </c>
      <c r="AP597" s="1">
        <v>27676277</v>
      </c>
      <c r="AQ597" s="1">
        <v>6212838</v>
      </c>
      <c r="AR597" s="1">
        <v>931926</v>
      </c>
      <c r="AS597" s="1">
        <v>0</v>
      </c>
      <c r="AT597" s="1">
        <f t="shared" si="62"/>
        <v>38208956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7723108</v>
      </c>
      <c r="G598" s="1">
        <v>3499414</v>
      </c>
      <c r="H598" s="1">
        <v>0</v>
      </c>
      <c r="I598" s="1">
        <v>6332948</v>
      </c>
      <c r="J598" s="1">
        <v>0</v>
      </c>
      <c r="K598" s="1">
        <v>0</v>
      </c>
      <c r="L598" s="1">
        <v>3576160</v>
      </c>
      <c r="M598" s="1">
        <v>400000</v>
      </c>
      <c r="N598" s="1">
        <v>4091713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7447657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34171000</v>
      </c>
      <c r="AO598" s="1">
        <v>4455797</v>
      </c>
      <c r="AP598" s="1">
        <v>29715203</v>
      </c>
      <c r="AQ598" s="1">
        <v>6834200</v>
      </c>
      <c r="AR598" s="1">
        <v>1025130</v>
      </c>
      <c r="AS598" s="1">
        <v>195000</v>
      </c>
      <c r="AT598" s="1">
        <f t="shared" si="62"/>
        <v>42225330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5860729</v>
      </c>
      <c r="G599" s="1">
        <v>6600468</v>
      </c>
      <c r="H599" s="1">
        <v>0</v>
      </c>
      <c r="I599" s="1">
        <v>3809474</v>
      </c>
      <c r="J599" s="1">
        <v>0</v>
      </c>
      <c r="K599" s="1">
        <v>0</v>
      </c>
      <c r="L599" s="1">
        <v>3741390</v>
      </c>
      <c r="M599" s="1">
        <v>400000</v>
      </c>
      <c r="N599" s="1">
        <v>3084594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5774780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2474428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3017357</v>
      </c>
      <c r="AK599" s="1">
        <v>0</v>
      </c>
      <c r="AL599" s="1">
        <v>0</v>
      </c>
      <c r="AM599" s="1">
        <v>0</v>
      </c>
      <c r="AN599" s="1">
        <v>35863220</v>
      </c>
      <c r="AO599" s="1">
        <v>10274696</v>
      </c>
      <c r="AP599" s="1">
        <v>25588524</v>
      </c>
      <c r="AQ599" s="1">
        <v>7172644</v>
      </c>
      <c r="AR599" s="1">
        <v>1075897</v>
      </c>
      <c r="AS599" s="1">
        <v>300000</v>
      </c>
      <c r="AT599" s="1">
        <f t="shared" si="62"/>
        <v>44411761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8316098</v>
      </c>
      <c r="G600" s="1">
        <v>963109</v>
      </c>
      <c r="H600" s="1">
        <v>0</v>
      </c>
      <c r="I600" s="1">
        <v>4021061</v>
      </c>
      <c r="J600" s="1">
        <v>0</v>
      </c>
      <c r="K600" s="1">
        <v>4620000</v>
      </c>
      <c r="L600" s="1">
        <v>0</v>
      </c>
      <c r="M600" s="1">
        <v>400000</v>
      </c>
      <c r="N600" s="1">
        <v>1168869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1550981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834908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1168869</v>
      </c>
      <c r="AM600" s="1">
        <v>0</v>
      </c>
      <c r="AN600" s="1">
        <v>25255164</v>
      </c>
      <c r="AO600" s="1">
        <v>5484178</v>
      </c>
      <c r="AP600" s="1">
        <v>19770986</v>
      </c>
      <c r="AQ600" s="1">
        <v>4828779</v>
      </c>
      <c r="AR600" s="1">
        <v>724317</v>
      </c>
      <c r="AS600" s="1">
        <v>0</v>
      </c>
      <c r="AT600" s="1">
        <f t="shared" si="62"/>
        <v>30808260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6703448</v>
      </c>
      <c r="G601" s="1">
        <v>8805511</v>
      </c>
      <c r="H601" s="1">
        <v>0</v>
      </c>
      <c r="I601" s="1">
        <v>4558344</v>
      </c>
      <c r="J601" s="1">
        <v>0</v>
      </c>
      <c r="K601" s="1">
        <v>0</v>
      </c>
      <c r="L601" s="1">
        <v>3741390</v>
      </c>
      <c r="M601" s="1">
        <v>400000</v>
      </c>
      <c r="N601" s="1">
        <v>3528131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6426020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35262844</v>
      </c>
      <c r="AO601" s="1">
        <v>7920120</v>
      </c>
      <c r="AP601" s="1">
        <v>27342724</v>
      </c>
      <c r="AQ601" s="1">
        <v>7052569</v>
      </c>
      <c r="AR601" s="1">
        <v>1057885</v>
      </c>
      <c r="AS601" s="1">
        <v>530000</v>
      </c>
      <c r="AT601" s="1">
        <f t="shared" si="62"/>
        <v>43903298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7226607</v>
      </c>
      <c r="G602" s="1">
        <v>2540419</v>
      </c>
      <c r="H602" s="1">
        <v>0</v>
      </c>
      <c r="I602" s="1">
        <v>5492221</v>
      </c>
      <c r="J602" s="1">
        <v>0</v>
      </c>
      <c r="K602" s="1">
        <v>0</v>
      </c>
      <c r="L602" s="1">
        <v>3741390</v>
      </c>
      <c r="M602" s="1">
        <v>400000</v>
      </c>
      <c r="N602" s="1">
        <v>3854191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2186440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26541268</v>
      </c>
      <c r="AO602" s="1">
        <v>4913077</v>
      </c>
      <c r="AP602" s="1">
        <v>21628191</v>
      </c>
      <c r="AQ602" s="1">
        <v>5308254</v>
      </c>
      <c r="AR602" s="1">
        <v>796238</v>
      </c>
      <c r="AS602" s="1">
        <v>390000</v>
      </c>
      <c r="AT602" s="1">
        <f t="shared" si="62"/>
        <v>33035760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8877384</v>
      </c>
      <c r="G603" s="1">
        <v>8999777</v>
      </c>
      <c r="H603" s="1">
        <v>0</v>
      </c>
      <c r="I603" s="1">
        <v>7368230</v>
      </c>
      <c r="J603" s="1">
        <v>0</v>
      </c>
      <c r="K603" s="1">
        <v>0</v>
      </c>
      <c r="L603" s="1">
        <v>3576160</v>
      </c>
      <c r="M603" s="1">
        <v>400000</v>
      </c>
      <c r="N603" s="1">
        <v>4734604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9006701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45174125</v>
      </c>
      <c r="AO603" s="1">
        <v>9641352</v>
      </c>
      <c r="AP603" s="1">
        <v>35532773</v>
      </c>
      <c r="AQ603" s="1">
        <v>8812571</v>
      </c>
      <c r="AR603" s="1">
        <v>1321886</v>
      </c>
      <c r="AS603" s="1">
        <v>795000</v>
      </c>
      <c r="AT603" s="1">
        <f t="shared" si="62"/>
        <v>56103582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7279470</v>
      </c>
      <c r="G604" s="1">
        <v>0</v>
      </c>
      <c r="H604" s="1">
        <v>0</v>
      </c>
      <c r="I604" s="1">
        <v>5022834</v>
      </c>
      <c r="J604" s="1">
        <v>0</v>
      </c>
      <c r="K604" s="1">
        <v>0</v>
      </c>
      <c r="L604" s="1">
        <v>3741390</v>
      </c>
      <c r="M604" s="1">
        <v>400000</v>
      </c>
      <c r="N604" s="1">
        <v>3882384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7409247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31057863</v>
      </c>
      <c r="AO604" s="1">
        <v>4838332</v>
      </c>
      <c r="AP604" s="1">
        <v>26219531</v>
      </c>
      <c r="AQ604" s="1">
        <v>5767065</v>
      </c>
      <c r="AR604" s="1">
        <v>865060</v>
      </c>
      <c r="AS604" s="1">
        <v>795000</v>
      </c>
      <c r="AT604" s="1">
        <f t="shared" si="62"/>
        <v>38484988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7507394</v>
      </c>
      <c r="G605" s="1">
        <v>363542</v>
      </c>
      <c r="H605" s="1">
        <v>0</v>
      </c>
      <c r="I605" s="1">
        <v>5405323</v>
      </c>
      <c r="J605" s="1">
        <v>0</v>
      </c>
      <c r="K605" s="1">
        <v>0</v>
      </c>
      <c r="L605" s="1">
        <v>3762729</v>
      </c>
      <c r="M605" s="1">
        <v>400000</v>
      </c>
      <c r="N605" s="1">
        <v>3977427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5106661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29845614</v>
      </c>
      <c r="AO605" s="1">
        <v>7063289</v>
      </c>
      <c r="AP605" s="1">
        <v>22782325</v>
      </c>
      <c r="AQ605" s="1">
        <v>5524615</v>
      </c>
      <c r="AR605" s="1">
        <v>828692</v>
      </c>
      <c r="AS605" s="1">
        <v>1200000</v>
      </c>
      <c r="AT605" s="1">
        <f t="shared" si="62"/>
        <v>37398921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5433897</v>
      </c>
      <c r="G606" s="1">
        <v>6505611</v>
      </c>
      <c r="H606" s="1">
        <v>0</v>
      </c>
      <c r="I606" s="1">
        <v>3858067</v>
      </c>
      <c r="J606" s="1">
        <v>0</v>
      </c>
      <c r="K606" s="1">
        <v>0</v>
      </c>
      <c r="L606" s="1">
        <v>3770882</v>
      </c>
      <c r="M606" s="1">
        <v>400000</v>
      </c>
      <c r="N606" s="1">
        <v>2859946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6028113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2388419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1982662</v>
      </c>
      <c r="AK606" s="1">
        <v>0</v>
      </c>
      <c r="AL606" s="1">
        <v>0</v>
      </c>
      <c r="AM606" s="1">
        <v>0</v>
      </c>
      <c r="AN606" s="1">
        <v>36550135</v>
      </c>
      <c r="AO606" s="1">
        <v>8670623</v>
      </c>
      <c r="AP606" s="1">
        <v>27879512</v>
      </c>
      <c r="AQ606" s="1">
        <v>6865519</v>
      </c>
      <c r="AR606" s="1">
        <v>1029828</v>
      </c>
      <c r="AS606" s="1">
        <v>1060000</v>
      </c>
      <c r="AT606" s="1">
        <f t="shared" si="62"/>
        <v>45505482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6410037</v>
      </c>
      <c r="G607" s="1">
        <v>0</v>
      </c>
      <c r="H607" s="1">
        <v>0</v>
      </c>
      <c r="I607" s="1">
        <v>4038324</v>
      </c>
      <c r="J607" s="1">
        <v>0</v>
      </c>
      <c r="K607" s="1">
        <v>0</v>
      </c>
      <c r="L607" s="1">
        <v>5043390</v>
      </c>
      <c r="M607" s="1">
        <v>400000</v>
      </c>
      <c r="N607" s="1">
        <v>3205019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6478966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30009543</v>
      </c>
      <c r="AO607" s="1">
        <v>5065571</v>
      </c>
      <c r="AP607" s="1">
        <v>24943972</v>
      </c>
      <c r="AQ607" s="1">
        <v>5335147</v>
      </c>
      <c r="AR607" s="1">
        <v>800272</v>
      </c>
      <c r="AS607" s="1">
        <v>530000</v>
      </c>
      <c r="AT607" s="1">
        <f t="shared" si="62"/>
        <v>36674962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5658257</v>
      </c>
      <c r="G608" s="1">
        <v>1535767</v>
      </c>
      <c r="H608" s="1">
        <v>0</v>
      </c>
      <c r="I608" s="1">
        <v>3734450</v>
      </c>
      <c r="J608" s="1">
        <v>0</v>
      </c>
      <c r="K608" s="1">
        <v>0</v>
      </c>
      <c r="L608" s="1">
        <v>3741390</v>
      </c>
      <c r="M608" s="1">
        <v>400000</v>
      </c>
      <c r="N608" s="1">
        <v>2978031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5651881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24799776</v>
      </c>
      <c r="AO608" s="1">
        <v>2875984</v>
      </c>
      <c r="AP608" s="1">
        <v>21923792</v>
      </c>
      <c r="AQ608" s="1">
        <v>4959955</v>
      </c>
      <c r="AR608" s="1">
        <v>743993</v>
      </c>
      <c r="AS608" s="1">
        <v>300000</v>
      </c>
      <c r="AT608" s="1">
        <f t="shared" si="62"/>
        <v>30803724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6988002</v>
      </c>
      <c r="G609" s="1">
        <v>0</v>
      </c>
      <c r="H609" s="1">
        <v>0</v>
      </c>
      <c r="I609" s="1">
        <v>4821722</v>
      </c>
      <c r="J609" s="1">
        <v>0</v>
      </c>
      <c r="K609" s="1">
        <v>0</v>
      </c>
      <c r="L609" s="1">
        <v>3741390</v>
      </c>
      <c r="M609" s="1">
        <v>400000</v>
      </c>
      <c r="N609" s="1">
        <v>3677896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7168758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30120306</v>
      </c>
      <c r="AO609" s="1">
        <v>5258745</v>
      </c>
      <c r="AP609" s="1">
        <v>24861561</v>
      </c>
      <c r="AQ609" s="1">
        <v>5579554</v>
      </c>
      <c r="AR609" s="1">
        <v>836933</v>
      </c>
      <c r="AS609" s="1">
        <v>585000</v>
      </c>
      <c r="AT609" s="1">
        <f t="shared" si="62"/>
        <v>37121793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8022305</v>
      </c>
      <c r="G610" s="1">
        <v>3525744</v>
      </c>
      <c r="H610" s="1">
        <v>0</v>
      </c>
      <c r="I610" s="1">
        <v>6498067</v>
      </c>
      <c r="J610" s="1">
        <v>0</v>
      </c>
      <c r="K610" s="1">
        <v>0</v>
      </c>
      <c r="L610" s="1">
        <v>3576160</v>
      </c>
      <c r="M610" s="1">
        <v>400000</v>
      </c>
      <c r="N610" s="1">
        <v>4278562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5383147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3356264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2507196</v>
      </c>
      <c r="AK610" s="1">
        <v>0</v>
      </c>
      <c r="AL610" s="1">
        <v>0</v>
      </c>
      <c r="AM610" s="1">
        <v>0</v>
      </c>
      <c r="AN610" s="1">
        <v>40869983</v>
      </c>
      <c r="AO610" s="1">
        <v>9870425</v>
      </c>
      <c r="AP610" s="1">
        <v>30999558</v>
      </c>
      <c r="AQ610" s="1">
        <v>7729489</v>
      </c>
      <c r="AR610" s="1">
        <v>1159423</v>
      </c>
      <c r="AS610" s="1">
        <v>1060000</v>
      </c>
      <c r="AT610" s="1">
        <f t="shared" si="62"/>
        <v>50818895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6194534</v>
      </c>
      <c r="G611" s="1">
        <v>5654477</v>
      </c>
      <c r="H611" s="1">
        <v>0</v>
      </c>
      <c r="I611" s="1">
        <v>4460064</v>
      </c>
      <c r="J611" s="1">
        <v>0</v>
      </c>
      <c r="K611" s="1">
        <v>0</v>
      </c>
      <c r="L611" s="1">
        <v>3741390</v>
      </c>
      <c r="M611" s="1">
        <v>400000</v>
      </c>
      <c r="N611" s="1">
        <v>3260280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6626162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33659445</v>
      </c>
      <c r="AO611" s="1">
        <v>6851319</v>
      </c>
      <c r="AP611" s="1">
        <v>26808126</v>
      </c>
      <c r="AQ611" s="1">
        <v>6287381</v>
      </c>
      <c r="AR611" s="1">
        <v>943107</v>
      </c>
      <c r="AS611" s="1">
        <v>795000</v>
      </c>
      <c r="AT611" s="1">
        <f t="shared" si="62"/>
        <v>41684933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7612580</v>
      </c>
      <c r="G612" s="1">
        <v>6574844</v>
      </c>
      <c r="H612" s="1">
        <v>0</v>
      </c>
      <c r="I612" s="1">
        <v>6090064</v>
      </c>
      <c r="J612" s="1">
        <v>0</v>
      </c>
      <c r="K612" s="1">
        <v>0</v>
      </c>
      <c r="L612" s="1">
        <v>3576160</v>
      </c>
      <c r="M612" s="1">
        <v>400000</v>
      </c>
      <c r="N612" s="1">
        <v>4060043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6065545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36590505</v>
      </c>
      <c r="AO612" s="1">
        <v>5681639</v>
      </c>
      <c r="AP612" s="1">
        <v>30908866</v>
      </c>
      <c r="AQ612" s="1">
        <v>7095847</v>
      </c>
      <c r="AR612" s="1">
        <v>1064377</v>
      </c>
      <c r="AS612" s="1">
        <v>600000</v>
      </c>
      <c r="AT612" s="1">
        <f t="shared" si="62"/>
        <v>45350729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7677899</v>
      </c>
      <c r="G613" s="1">
        <v>2239716</v>
      </c>
      <c r="H613" s="1">
        <v>0</v>
      </c>
      <c r="I613" s="1">
        <v>6219098</v>
      </c>
      <c r="J613" s="1">
        <v>0</v>
      </c>
      <c r="K613" s="1">
        <v>0</v>
      </c>
      <c r="L613" s="1">
        <v>3576160</v>
      </c>
      <c r="M613" s="1">
        <v>400000</v>
      </c>
      <c r="N613" s="1">
        <v>4094879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10171936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3235205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45237685</v>
      </c>
      <c r="AO613" s="1">
        <v>6032797</v>
      </c>
      <c r="AP613" s="1">
        <v>39204888</v>
      </c>
      <c r="AQ613" s="1">
        <v>8603029</v>
      </c>
      <c r="AR613" s="1">
        <v>1290454</v>
      </c>
      <c r="AS613" s="1">
        <v>530000</v>
      </c>
      <c r="AT613" s="1">
        <f t="shared" si="62"/>
        <v>55661168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8519788</v>
      </c>
      <c r="G614" s="1">
        <v>10531890</v>
      </c>
      <c r="H614" s="1">
        <v>0</v>
      </c>
      <c r="I614" s="1">
        <v>6134247</v>
      </c>
      <c r="J614" s="1">
        <v>0</v>
      </c>
      <c r="K614" s="1">
        <v>0</v>
      </c>
      <c r="L614" s="1">
        <v>3741390</v>
      </c>
      <c r="M614" s="1">
        <v>400000</v>
      </c>
      <c r="N614" s="1">
        <v>4369121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8241472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1440053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46700499</v>
      </c>
      <c r="AO614" s="1">
        <v>9779926</v>
      </c>
      <c r="AP614" s="1">
        <v>36920573</v>
      </c>
      <c r="AQ614" s="1">
        <v>8895592</v>
      </c>
      <c r="AR614" s="1">
        <v>1334339</v>
      </c>
      <c r="AS614" s="1">
        <v>1060000</v>
      </c>
      <c r="AT614" s="1">
        <f t="shared" si="62"/>
        <v>57990430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7893048</v>
      </c>
      <c r="G615" s="1">
        <v>1360468</v>
      </c>
      <c r="H615" s="1">
        <v>0</v>
      </c>
      <c r="I615" s="1">
        <v>3950879</v>
      </c>
      <c r="J615" s="1">
        <v>0</v>
      </c>
      <c r="K615" s="1">
        <v>3465000</v>
      </c>
      <c r="L615" s="1">
        <v>0</v>
      </c>
      <c r="M615" s="1">
        <v>400000</v>
      </c>
      <c r="N615" s="1">
        <v>1017566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1460589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726833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1017566</v>
      </c>
      <c r="AM615" s="1">
        <v>0</v>
      </c>
      <c r="AN615" s="1">
        <v>22391949</v>
      </c>
      <c r="AO615" s="1">
        <v>5808780</v>
      </c>
      <c r="AP615" s="1">
        <v>16583169</v>
      </c>
      <c r="AQ615" s="1">
        <v>4478390</v>
      </c>
      <c r="AR615" s="1">
        <v>671758</v>
      </c>
      <c r="AS615" s="1">
        <v>0</v>
      </c>
      <c r="AT615" s="1">
        <f t="shared" si="62"/>
        <v>27542097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5543341</v>
      </c>
      <c r="G616" s="1">
        <v>6244415</v>
      </c>
      <c r="H616" s="1">
        <v>0</v>
      </c>
      <c r="I616" s="1">
        <v>3381439</v>
      </c>
      <c r="J616" s="1">
        <v>0</v>
      </c>
      <c r="K616" s="1">
        <v>0</v>
      </c>
      <c r="L616" s="1">
        <v>3743725</v>
      </c>
      <c r="M616" s="1">
        <v>400000</v>
      </c>
      <c r="N616" s="1">
        <v>2917548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5483537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2337908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1903060</v>
      </c>
      <c r="AK616" s="1">
        <v>0</v>
      </c>
      <c r="AL616" s="1">
        <v>0</v>
      </c>
      <c r="AM616" s="1">
        <v>0</v>
      </c>
      <c r="AN616" s="1">
        <v>34166242</v>
      </c>
      <c r="AO616" s="1">
        <v>5258921</v>
      </c>
      <c r="AP616" s="1">
        <v>28907321</v>
      </c>
      <c r="AQ616" s="1">
        <v>6610995</v>
      </c>
      <c r="AR616" s="1">
        <v>991649</v>
      </c>
      <c r="AS616" s="1">
        <v>795000</v>
      </c>
      <c r="AT616" s="1">
        <f t="shared" si="62"/>
        <v>42563886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7939173</v>
      </c>
      <c r="G617" s="1">
        <v>2312040</v>
      </c>
      <c r="H617" s="1">
        <v>0</v>
      </c>
      <c r="I617" s="1">
        <v>6351338</v>
      </c>
      <c r="J617" s="1">
        <v>0</v>
      </c>
      <c r="K617" s="1">
        <v>0</v>
      </c>
      <c r="L617" s="1">
        <v>3576160</v>
      </c>
      <c r="M617" s="1">
        <v>400000</v>
      </c>
      <c r="N617" s="1">
        <v>4234226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5203197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31116134</v>
      </c>
      <c r="AO617" s="1">
        <v>3844431</v>
      </c>
      <c r="AP617" s="1">
        <v>27271703</v>
      </c>
      <c r="AQ617" s="1">
        <v>6223227</v>
      </c>
      <c r="AR617" s="1">
        <v>933484</v>
      </c>
      <c r="AS617" s="1">
        <v>195000</v>
      </c>
      <c r="AT617" s="1">
        <f t="shared" si="62"/>
        <v>38467845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4838579</v>
      </c>
      <c r="G618" s="1">
        <v>7654092</v>
      </c>
      <c r="H618" s="1">
        <v>0</v>
      </c>
      <c r="I618" s="1">
        <v>3096690</v>
      </c>
      <c r="J618" s="1">
        <v>0</v>
      </c>
      <c r="K618" s="1">
        <v>0</v>
      </c>
      <c r="L618" s="1">
        <v>5547458</v>
      </c>
      <c r="M618" s="1">
        <v>400000</v>
      </c>
      <c r="N618" s="1">
        <v>2419289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5366496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33756411</v>
      </c>
      <c r="AO618" s="1">
        <v>5401171</v>
      </c>
      <c r="AP618" s="1">
        <v>28355240</v>
      </c>
      <c r="AQ618" s="1">
        <v>6084521</v>
      </c>
      <c r="AR618" s="1">
        <v>912678</v>
      </c>
      <c r="AS618" s="1">
        <v>585000</v>
      </c>
      <c r="AT618" s="1">
        <f t="shared" si="62"/>
        <v>41338610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10277802</v>
      </c>
      <c r="G619" s="1">
        <v>0</v>
      </c>
      <c r="H619" s="1">
        <v>0</v>
      </c>
      <c r="I619" s="1">
        <v>7792985</v>
      </c>
      <c r="J619" s="1">
        <v>0</v>
      </c>
      <c r="K619" s="1">
        <v>3465000</v>
      </c>
      <c r="L619" s="1">
        <v>0</v>
      </c>
      <c r="M619" s="1">
        <v>400000</v>
      </c>
      <c r="N619" s="1">
        <v>2100487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5747523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1393450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4560381</v>
      </c>
      <c r="AM619" s="1">
        <v>0</v>
      </c>
      <c r="AN619" s="1">
        <v>36837628</v>
      </c>
      <c r="AO619" s="1">
        <v>9394815</v>
      </c>
      <c r="AP619" s="1">
        <v>27442813</v>
      </c>
      <c r="AQ619" s="1">
        <v>7367526</v>
      </c>
      <c r="AR619" s="1">
        <v>1105129</v>
      </c>
      <c r="AS619" s="1">
        <v>0</v>
      </c>
      <c r="AT619" s="1">
        <f t="shared" si="62"/>
        <v>45310283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6112451</v>
      </c>
      <c r="G620" s="1">
        <v>0</v>
      </c>
      <c r="H620" s="1">
        <v>0</v>
      </c>
      <c r="I620" s="1">
        <v>4339840</v>
      </c>
      <c r="J620" s="1">
        <v>0</v>
      </c>
      <c r="K620" s="1">
        <v>0</v>
      </c>
      <c r="L620" s="1">
        <v>3741390</v>
      </c>
      <c r="M620" s="1">
        <v>400000</v>
      </c>
      <c r="N620" s="1">
        <v>3217079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4266170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2500000</v>
      </c>
      <c r="AJ620" s="1">
        <v>0</v>
      </c>
      <c r="AK620" s="1">
        <v>0</v>
      </c>
      <c r="AL620" s="1">
        <v>0</v>
      </c>
      <c r="AM620" s="1">
        <v>0</v>
      </c>
      <c r="AN620" s="1">
        <v>25676930</v>
      </c>
      <c r="AO620" s="1">
        <v>2722385</v>
      </c>
      <c r="AP620" s="1">
        <v>22954545</v>
      </c>
      <c r="AQ620" s="1">
        <v>4635386</v>
      </c>
      <c r="AR620" s="1">
        <v>695308</v>
      </c>
      <c r="AS620" s="1">
        <v>530000</v>
      </c>
      <c r="AT620" s="1">
        <f t="shared" si="62"/>
        <v>31537624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6183589</v>
      </c>
      <c r="G621" s="1">
        <v>0</v>
      </c>
      <c r="H621" s="1">
        <v>0</v>
      </c>
      <c r="I621" s="1">
        <v>4143004</v>
      </c>
      <c r="J621" s="1">
        <v>0</v>
      </c>
      <c r="K621" s="1">
        <v>0</v>
      </c>
      <c r="L621" s="1">
        <v>3741390</v>
      </c>
      <c r="M621" s="1">
        <v>400000</v>
      </c>
      <c r="N621" s="1">
        <v>3254521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6511014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25333518</v>
      </c>
      <c r="AO621" s="1">
        <v>2873346</v>
      </c>
      <c r="AP621" s="1">
        <v>22460172</v>
      </c>
      <c r="AQ621" s="1">
        <v>5066704</v>
      </c>
      <c r="AR621" s="1">
        <v>760006</v>
      </c>
      <c r="AS621" s="1">
        <v>530000</v>
      </c>
      <c r="AT621" s="1">
        <f t="shared" si="62"/>
        <v>31690228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6046784</v>
      </c>
      <c r="G622" s="1">
        <v>4939627</v>
      </c>
      <c r="H622" s="1">
        <v>0</v>
      </c>
      <c r="I622" s="1">
        <v>4474621</v>
      </c>
      <c r="J622" s="1">
        <v>0</v>
      </c>
      <c r="K622" s="1">
        <v>0</v>
      </c>
      <c r="L622" s="1">
        <v>3741390</v>
      </c>
      <c r="M622" s="1">
        <v>400000</v>
      </c>
      <c r="N622" s="1">
        <v>3182518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5888547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30884756</v>
      </c>
      <c r="AO622" s="1">
        <v>4174072</v>
      </c>
      <c r="AP622" s="1">
        <v>26710684</v>
      </c>
      <c r="AQ622" s="1">
        <v>5954697</v>
      </c>
      <c r="AR622" s="1">
        <v>893205</v>
      </c>
      <c r="AS622" s="1">
        <v>795000</v>
      </c>
      <c r="AT622" s="1">
        <f t="shared" si="62"/>
        <v>38527658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7491443</v>
      </c>
      <c r="G623" s="1">
        <v>4269832</v>
      </c>
      <c r="H623" s="1">
        <v>0</v>
      </c>
      <c r="I623" s="1">
        <v>6442642</v>
      </c>
      <c r="J623" s="1">
        <v>0</v>
      </c>
      <c r="K623" s="1">
        <v>0</v>
      </c>
      <c r="L623" s="1">
        <v>3576160</v>
      </c>
      <c r="M623" s="1">
        <v>400000</v>
      </c>
      <c r="N623" s="1">
        <v>3942866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7360995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35695207</v>
      </c>
      <c r="AO623" s="1">
        <v>6270895</v>
      </c>
      <c r="AP623" s="1">
        <v>29424312</v>
      </c>
      <c r="AQ623" s="1">
        <v>6916788</v>
      </c>
      <c r="AR623" s="1">
        <v>1037518</v>
      </c>
      <c r="AS623" s="1">
        <v>585000</v>
      </c>
      <c r="AT623" s="1">
        <f t="shared" si="62"/>
        <v>44234513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7447596</v>
      </c>
      <c r="G624" s="1">
        <v>0</v>
      </c>
      <c r="H624" s="1">
        <v>0</v>
      </c>
      <c r="I624" s="1">
        <v>5213318</v>
      </c>
      <c r="J624" s="1">
        <v>0</v>
      </c>
      <c r="K624" s="1">
        <v>0</v>
      </c>
      <c r="L624" s="1">
        <v>3741390</v>
      </c>
      <c r="M624" s="1">
        <v>400000</v>
      </c>
      <c r="N624" s="1">
        <v>3945746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7554827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31625415</v>
      </c>
      <c r="AO624" s="1">
        <v>4699936</v>
      </c>
      <c r="AP624" s="1">
        <v>26925479</v>
      </c>
      <c r="AQ624" s="1">
        <v>5880575</v>
      </c>
      <c r="AR624" s="1">
        <v>882086</v>
      </c>
      <c r="AS624" s="1">
        <v>1060000</v>
      </c>
      <c r="AT624" s="1">
        <f t="shared" si="62"/>
        <v>39448076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5625424</v>
      </c>
      <c r="G625" s="1">
        <v>945109</v>
      </c>
      <c r="H625" s="1">
        <v>0</v>
      </c>
      <c r="I625" s="1">
        <v>3937797</v>
      </c>
      <c r="J625" s="1">
        <v>0</v>
      </c>
      <c r="K625" s="1">
        <v>0</v>
      </c>
      <c r="L625" s="1">
        <v>3741390</v>
      </c>
      <c r="M625" s="1">
        <v>400000</v>
      </c>
      <c r="N625" s="1">
        <v>2960750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6057222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24767692</v>
      </c>
      <c r="AO625" s="1">
        <v>3973738</v>
      </c>
      <c r="AP625" s="1">
        <v>20793954</v>
      </c>
      <c r="AQ625" s="1">
        <v>4953538</v>
      </c>
      <c r="AR625" s="1">
        <v>743031</v>
      </c>
      <c r="AS625" s="1">
        <v>600000</v>
      </c>
      <c r="AT625" s="1">
        <f t="shared" si="62"/>
        <v>31064261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14904750</v>
      </c>
      <c r="G626" s="1">
        <v>1288234</v>
      </c>
      <c r="H626" s="1">
        <v>0</v>
      </c>
      <c r="I626" s="1">
        <v>9743971</v>
      </c>
      <c r="J626" s="1">
        <v>0</v>
      </c>
      <c r="K626" s="1">
        <v>5500000</v>
      </c>
      <c r="L626" s="1">
        <v>0</v>
      </c>
      <c r="M626" s="1">
        <v>400000</v>
      </c>
      <c r="N626" s="1">
        <v>2270687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1270000</v>
      </c>
      <c r="U626" s="1">
        <v>0</v>
      </c>
      <c r="V626" s="1">
        <v>5700223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1621920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2270687</v>
      </c>
      <c r="AM626" s="1">
        <v>0</v>
      </c>
      <c r="AN626" s="1">
        <v>46070472</v>
      </c>
      <c r="AO626" s="1">
        <v>9223494</v>
      </c>
      <c r="AP626" s="1">
        <v>36846978</v>
      </c>
      <c r="AQ626" s="1">
        <v>8960094</v>
      </c>
      <c r="AR626" s="1">
        <v>1344014</v>
      </c>
      <c r="AS626" s="1">
        <v>0</v>
      </c>
      <c r="AT626" s="1">
        <f t="shared" si="62"/>
        <v>56374580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6320394</v>
      </c>
      <c r="G627" s="1">
        <v>0</v>
      </c>
      <c r="H627" s="1">
        <v>0</v>
      </c>
      <c r="I627" s="1">
        <v>4677092</v>
      </c>
      <c r="J627" s="1">
        <v>0</v>
      </c>
      <c r="K627" s="1">
        <v>0</v>
      </c>
      <c r="L627" s="1">
        <v>3741390</v>
      </c>
      <c r="M627" s="1">
        <v>400000</v>
      </c>
      <c r="N627" s="1">
        <v>3326523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8630775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31529981</v>
      </c>
      <c r="AO627" s="1">
        <v>5085337</v>
      </c>
      <c r="AP627" s="1">
        <v>26444644</v>
      </c>
      <c r="AQ627" s="1">
        <v>5639235</v>
      </c>
      <c r="AR627" s="1">
        <v>845885</v>
      </c>
      <c r="AS627" s="1">
        <v>1325000</v>
      </c>
      <c r="AT627" s="1">
        <f t="shared" si="62"/>
        <v>39340101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6550622</v>
      </c>
      <c r="G628" s="1">
        <v>2878143</v>
      </c>
      <c r="H628" s="1">
        <v>0</v>
      </c>
      <c r="I628" s="1">
        <v>4716449</v>
      </c>
      <c r="J628" s="1">
        <v>0</v>
      </c>
      <c r="K628" s="1">
        <v>0</v>
      </c>
      <c r="L628" s="1">
        <v>3741390</v>
      </c>
      <c r="M628" s="1">
        <v>400000</v>
      </c>
      <c r="N628" s="1">
        <v>3470529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8712610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33792281</v>
      </c>
      <c r="AO628" s="1">
        <v>6253636</v>
      </c>
      <c r="AP628" s="1">
        <v>27538645</v>
      </c>
      <c r="AQ628" s="1">
        <v>6313949</v>
      </c>
      <c r="AR628" s="1">
        <v>947092</v>
      </c>
      <c r="AS628" s="1">
        <v>795000</v>
      </c>
      <c r="AT628" s="1">
        <f t="shared" si="62"/>
        <v>41848322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8051014</v>
      </c>
      <c r="G629" s="1">
        <v>6855580</v>
      </c>
      <c r="H629" s="1">
        <v>0</v>
      </c>
      <c r="I629" s="1">
        <v>5957751</v>
      </c>
      <c r="J629" s="1">
        <v>0</v>
      </c>
      <c r="K629" s="1">
        <v>0</v>
      </c>
      <c r="L629" s="1">
        <v>3741390</v>
      </c>
      <c r="M629" s="1">
        <v>400000</v>
      </c>
      <c r="N629" s="1">
        <v>4265438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10368860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40740033</v>
      </c>
      <c r="AO629" s="1">
        <v>8154991</v>
      </c>
      <c r="AP629" s="1">
        <v>32585042</v>
      </c>
      <c r="AQ629" s="1">
        <v>8148007</v>
      </c>
      <c r="AR629" s="1">
        <v>1222201</v>
      </c>
      <c r="AS629" s="1">
        <v>530000</v>
      </c>
      <c r="AT629" s="1">
        <f t="shared" si="62"/>
        <v>50640241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10228205</v>
      </c>
      <c r="G630" s="1">
        <v>173490</v>
      </c>
      <c r="H630" s="1">
        <v>0</v>
      </c>
      <c r="I630" s="1">
        <v>7094332</v>
      </c>
      <c r="J630" s="1">
        <v>0</v>
      </c>
      <c r="K630" s="1">
        <v>3465000</v>
      </c>
      <c r="L630" s="1">
        <v>0</v>
      </c>
      <c r="M630" s="1">
        <v>400000</v>
      </c>
      <c r="N630" s="1">
        <v>1759949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2235096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1257106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2011369</v>
      </c>
      <c r="AM630" s="1">
        <v>0</v>
      </c>
      <c r="AN630" s="1">
        <v>29724547</v>
      </c>
      <c r="AO630" s="1">
        <v>7291516</v>
      </c>
      <c r="AP630" s="1">
        <v>22433031</v>
      </c>
      <c r="AQ630" s="1">
        <v>5944909</v>
      </c>
      <c r="AR630" s="1">
        <v>891736</v>
      </c>
      <c r="AS630" s="1">
        <v>0</v>
      </c>
      <c r="AT630" s="1">
        <f t="shared" si="62"/>
        <v>36561192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11038834</v>
      </c>
      <c r="G631" s="1">
        <v>2550317</v>
      </c>
      <c r="H631" s="1">
        <v>0</v>
      </c>
      <c r="I631" s="1">
        <v>9162233</v>
      </c>
      <c r="J631" s="1">
        <v>0</v>
      </c>
      <c r="K631" s="1">
        <v>0</v>
      </c>
      <c r="L631" s="1">
        <v>3576160</v>
      </c>
      <c r="M631" s="1">
        <v>400000</v>
      </c>
      <c r="N631" s="1">
        <v>5887377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6477030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42414489</v>
      </c>
      <c r="AO631" s="1">
        <v>11078709</v>
      </c>
      <c r="AP631" s="1">
        <v>31335780</v>
      </c>
      <c r="AQ631" s="1">
        <v>8038390</v>
      </c>
      <c r="AR631" s="1">
        <v>1205759</v>
      </c>
      <c r="AS631" s="1">
        <v>1200000</v>
      </c>
      <c r="AT631" s="1">
        <f t="shared" si="62"/>
        <v>52858638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7102919</v>
      </c>
      <c r="G632" s="1">
        <v>1844616</v>
      </c>
      <c r="H632" s="1">
        <v>0</v>
      </c>
      <c r="I632" s="1">
        <v>5114102</v>
      </c>
      <c r="J632" s="1">
        <v>0</v>
      </c>
      <c r="K632" s="1">
        <v>0</v>
      </c>
      <c r="L632" s="1">
        <v>3741390</v>
      </c>
      <c r="M632" s="1">
        <v>400000</v>
      </c>
      <c r="N632" s="1">
        <v>3738379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9348587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2954519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41502230</v>
      </c>
      <c r="AO632" s="1">
        <v>4451241</v>
      </c>
      <c r="AP632" s="1">
        <v>37050989</v>
      </c>
      <c r="AQ632" s="1">
        <v>7855938</v>
      </c>
      <c r="AR632" s="1">
        <v>1178391</v>
      </c>
      <c r="AS632" s="1">
        <v>0</v>
      </c>
      <c r="AT632" s="1">
        <f t="shared" si="62"/>
        <v>50536559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5329997</v>
      </c>
      <c r="G633" s="1">
        <v>1401495</v>
      </c>
      <c r="H633" s="1">
        <v>0</v>
      </c>
      <c r="I633" s="1">
        <v>3251299</v>
      </c>
      <c r="J633" s="1">
        <v>0</v>
      </c>
      <c r="K633" s="1">
        <v>0</v>
      </c>
      <c r="L633" s="1">
        <v>5520705</v>
      </c>
      <c r="M633" s="1">
        <v>400000</v>
      </c>
      <c r="N633" s="1">
        <v>2664999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8059480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2515050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2242392</v>
      </c>
      <c r="AK633" s="1">
        <v>0</v>
      </c>
      <c r="AL633" s="1">
        <v>0</v>
      </c>
      <c r="AM633" s="1">
        <v>0</v>
      </c>
      <c r="AN633" s="1">
        <v>33596686</v>
      </c>
      <c r="AO633" s="1">
        <v>4629677</v>
      </c>
      <c r="AP633" s="1">
        <v>28967009</v>
      </c>
      <c r="AQ633" s="1">
        <v>6497083</v>
      </c>
      <c r="AR633" s="1">
        <v>974563</v>
      </c>
      <c r="AS633" s="1">
        <v>795000</v>
      </c>
      <c r="AT633" s="1">
        <f t="shared" si="62"/>
        <v>41863332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5893562</v>
      </c>
      <c r="G634" s="1">
        <v>1808949</v>
      </c>
      <c r="H634" s="1">
        <v>0</v>
      </c>
      <c r="I634" s="1">
        <v>4302301</v>
      </c>
      <c r="J634" s="1">
        <v>0</v>
      </c>
      <c r="K634" s="1">
        <v>0</v>
      </c>
      <c r="L634" s="1">
        <v>4031006</v>
      </c>
      <c r="M634" s="1">
        <v>400000</v>
      </c>
      <c r="N634" s="1">
        <v>3101874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8306647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2599312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2315455</v>
      </c>
      <c r="AK634" s="1">
        <v>0</v>
      </c>
      <c r="AL634" s="1">
        <v>0</v>
      </c>
      <c r="AM634" s="1">
        <v>0</v>
      </c>
      <c r="AN634" s="1">
        <v>37192913</v>
      </c>
      <c r="AO634" s="1">
        <v>6513710</v>
      </c>
      <c r="AP634" s="1">
        <v>30679203</v>
      </c>
      <c r="AQ634" s="1">
        <v>6771821</v>
      </c>
      <c r="AR634" s="1">
        <v>1015773</v>
      </c>
      <c r="AS634" s="1">
        <v>1590000</v>
      </c>
      <c r="AT634" s="1">
        <f t="shared" si="62"/>
        <v>46570507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7855311</v>
      </c>
      <c r="G635" s="1">
        <v>1994499</v>
      </c>
      <c r="H635" s="1">
        <v>0</v>
      </c>
      <c r="I635" s="1">
        <v>5577271</v>
      </c>
      <c r="J635" s="1">
        <v>0</v>
      </c>
      <c r="K635" s="1">
        <v>0</v>
      </c>
      <c r="L635" s="1">
        <v>3741390</v>
      </c>
      <c r="M635" s="1">
        <v>400000</v>
      </c>
      <c r="N635" s="1">
        <v>4161754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10069720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3200359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2836621</v>
      </c>
      <c r="AK635" s="1">
        <v>0</v>
      </c>
      <c r="AL635" s="1">
        <v>0</v>
      </c>
      <c r="AM635" s="1">
        <v>0</v>
      </c>
      <c r="AN635" s="1">
        <v>43159463</v>
      </c>
      <c r="AO635" s="1">
        <v>6637657</v>
      </c>
      <c r="AP635" s="1">
        <v>36521806</v>
      </c>
      <c r="AQ635" s="1">
        <v>8187385</v>
      </c>
      <c r="AR635" s="1">
        <v>1228108</v>
      </c>
      <c r="AS635" s="1">
        <v>1060000</v>
      </c>
      <c r="AT635" s="1">
        <f t="shared" si="62"/>
        <v>53634956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5556806</v>
      </c>
      <c r="G636" s="1">
        <v>1191602</v>
      </c>
      <c r="H636" s="1">
        <v>0</v>
      </c>
      <c r="I636" s="1">
        <v>4000900</v>
      </c>
      <c r="J636" s="1">
        <v>0</v>
      </c>
      <c r="K636" s="1">
        <v>0</v>
      </c>
      <c r="L636" s="1">
        <v>3757739</v>
      </c>
      <c r="M636" s="1">
        <v>400000</v>
      </c>
      <c r="N636" s="1">
        <v>2963630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7844793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2441861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2178930</v>
      </c>
      <c r="AK636" s="1">
        <v>0</v>
      </c>
      <c r="AL636" s="1">
        <v>0</v>
      </c>
      <c r="AM636" s="1">
        <v>0</v>
      </c>
      <c r="AN636" s="1">
        <v>31436261</v>
      </c>
      <c r="AO636" s="1">
        <v>4925291</v>
      </c>
      <c r="AP636" s="1">
        <v>26510970</v>
      </c>
      <c r="AQ636" s="1">
        <v>6287252</v>
      </c>
      <c r="AR636" s="1">
        <v>943088</v>
      </c>
      <c r="AS636" s="1">
        <v>530000</v>
      </c>
      <c r="AT636" s="1">
        <f t="shared" si="62"/>
        <v>39196601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9024094</v>
      </c>
      <c r="G637" s="1">
        <v>1731063</v>
      </c>
      <c r="H637" s="1">
        <v>0</v>
      </c>
      <c r="I637" s="1">
        <v>6316866</v>
      </c>
      <c r="J637" s="1">
        <v>0</v>
      </c>
      <c r="K637" s="1">
        <v>0</v>
      </c>
      <c r="L637" s="1">
        <v>3741390</v>
      </c>
      <c r="M637" s="1">
        <v>400000</v>
      </c>
      <c r="N637" s="1">
        <v>4780977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11181864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3579499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3165372</v>
      </c>
      <c r="AK637" s="1">
        <v>0</v>
      </c>
      <c r="AL637" s="1">
        <v>0</v>
      </c>
      <c r="AM637" s="1">
        <v>0</v>
      </c>
      <c r="AN637" s="1">
        <v>47243663</v>
      </c>
      <c r="AO637" s="1">
        <v>11853268</v>
      </c>
      <c r="AP637" s="1">
        <v>35390395</v>
      </c>
      <c r="AQ637" s="1">
        <v>9004225</v>
      </c>
      <c r="AR637" s="1">
        <v>1350634</v>
      </c>
      <c r="AS637" s="1">
        <v>795000</v>
      </c>
      <c r="AT637" s="1">
        <f t="shared" si="62"/>
        <v>58393522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6876795</v>
      </c>
      <c r="G638" s="1">
        <v>2000395</v>
      </c>
      <c r="H638" s="1">
        <v>0</v>
      </c>
      <c r="I638" s="1">
        <v>4951292</v>
      </c>
      <c r="J638" s="1">
        <v>0</v>
      </c>
      <c r="K638" s="1">
        <v>0</v>
      </c>
      <c r="L638" s="1">
        <v>3741390</v>
      </c>
      <c r="M638" s="1">
        <v>400000</v>
      </c>
      <c r="N638" s="1">
        <v>3643335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9135637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2881922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2560505</v>
      </c>
      <c r="AK638" s="1">
        <v>0</v>
      </c>
      <c r="AL638" s="1">
        <v>0</v>
      </c>
      <c r="AM638" s="1">
        <v>0</v>
      </c>
      <c r="AN638" s="1">
        <v>40625078</v>
      </c>
      <c r="AO638" s="1">
        <v>7802989</v>
      </c>
      <c r="AP638" s="1">
        <v>32822089</v>
      </c>
      <c r="AQ638" s="1">
        <v>7458254</v>
      </c>
      <c r="AR638" s="1">
        <v>1118738</v>
      </c>
      <c r="AS638" s="1">
        <v>1060000</v>
      </c>
      <c r="AT638" s="1">
        <f t="shared" si="62"/>
        <v>50262070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7387474</v>
      </c>
      <c r="G639" s="1">
        <v>8504974</v>
      </c>
      <c r="H639" s="1">
        <v>0</v>
      </c>
      <c r="I639" s="1">
        <v>5318981</v>
      </c>
      <c r="J639" s="1">
        <v>0</v>
      </c>
      <c r="K639" s="1">
        <v>0</v>
      </c>
      <c r="L639" s="1">
        <v>4221890</v>
      </c>
      <c r="M639" s="1">
        <v>400000</v>
      </c>
      <c r="N639" s="1">
        <v>3888144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7213193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39145925</v>
      </c>
      <c r="AO639" s="1">
        <v>6751616</v>
      </c>
      <c r="AP639" s="1">
        <v>32394309</v>
      </c>
      <c r="AQ639" s="1">
        <v>7606931</v>
      </c>
      <c r="AR639" s="1">
        <v>1141040</v>
      </c>
      <c r="AS639" s="1">
        <v>530000</v>
      </c>
      <c r="AT639" s="1">
        <f t="shared" si="62"/>
        <v>48423896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7741151</v>
      </c>
      <c r="G640" s="1">
        <v>1288076</v>
      </c>
      <c r="H640" s="1">
        <v>0</v>
      </c>
      <c r="I640" s="1">
        <v>5418805</v>
      </c>
      <c r="J640" s="1">
        <v>0</v>
      </c>
      <c r="K640" s="1">
        <v>0</v>
      </c>
      <c r="L640" s="1">
        <v>3741390</v>
      </c>
      <c r="M640" s="1">
        <v>400000</v>
      </c>
      <c r="N640" s="1">
        <v>4101272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5074339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3150393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3533007</v>
      </c>
      <c r="AK640" s="1">
        <v>0</v>
      </c>
      <c r="AL640" s="1">
        <v>0</v>
      </c>
      <c r="AM640" s="1">
        <v>0</v>
      </c>
      <c r="AN640" s="1">
        <v>37770971</v>
      </c>
      <c r="AO640" s="1">
        <v>11807270</v>
      </c>
      <c r="AP640" s="1">
        <v>25963701</v>
      </c>
      <c r="AQ640" s="1">
        <v>7109687</v>
      </c>
      <c r="AR640" s="1">
        <v>1066453</v>
      </c>
      <c r="AS640" s="1">
        <v>1200000</v>
      </c>
      <c r="AT640" s="1">
        <f t="shared" si="62"/>
        <v>47147111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5970173</v>
      </c>
      <c r="G641" s="1">
        <v>0</v>
      </c>
      <c r="H641" s="1">
        <v>0</v>
      </c>
      <c r="I641" s="1">
        <v>4537332</v>
      </c>
      <c r="J641" s="1">
        <v>0</v>
      </c>
      <c r="K641" s="1">
        <v>0</v>
      </c>
      <c r="L641" s="1">
        <v>4241318</v>
      </c>
      <c r="M641" s="1">
        <v>400000</v>
      </c>
      <c r="N641" s="1">
        <v>3142196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6707152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30543247</v>
      </c>
      <c r="AO641" s="1">
        <v>5848475</v>
      </c>
      <c r="AP641" s="1">
        <v>24694772</v>
      </c>
      <c r="AQ641" s="1">
        <v>5219634</v>
      </c>
      <c r="AR641" s="1">
        <v>782945</v>
      </c>
      <c r="AS641" s="1">
        <v>1060000</v>
      </c>
      <c r="AT641" s="1">
        <f t="shared" si="62"/>
        <v>37605826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5532396</v>
      </c>
      <c r="G642" s="1">
        <v>1723768</v>
      </c>
      <c r="H642" s="1">
        <v>0</v>
      </c>
      <c r="I642" s="1">
        <v>3928002</v>
      </c>
      <c r="J642" s="1">
        <v>0</v>
      </c>
      <c r="K642" s="1">
        <v>0</v>
      </c>
      <c r="L642" s="1">
        <v>3741390</v>
      </c>
      <c r="M642" s="1">
        <v>400000</v>
      </c>
      <c r="N642" s="1">
        <v>2911788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6093934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25431278</v>
      </c>
      <c r="AO642" s="1">
        <v>6469427</v>
      </c>
      <c r="AP642" s="1">
        <v>18961851</v>
      </c>
      <c r="AQ642" s="1">
        <v>5086256</v>
      </c>
      <c r="AR642" s="1">
        <v>762938</v>
      </c>
      <c r="AS642" s="1">
        <v>530000</v>
      </c>
      <c r="AT642" s="1">
        <f t="shared" si="62"/>
        <v>31810472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5915451</v>
      </c>
      <c r="G643" s="1">
        <v>1971300</v>
      </c>
      <c r="H643" s="1">
        <v>0</v>
      </c>
      <c r="I643" s="1">
        <v>4140816</v>
      </c>
      <c r="J643" s="1">
        <v>0</v>
      </c>
      <c r="K643" s="1">
        <v>0</v>
      </c>
      <c r="L643" s="1">
        <v>3741390</v>
      </c>
      <c r="M643" s="1">
        <v>400000</v>
      </c>
      <c r="N643" s="1">
        <v>3113395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6369063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26751415</v>
      </c>
      <c r="AO643" s="1">
        <v>2601237</v>
      </c>
      <c r="AP643" s="1">
        <v>24150178</v>
      </c>
      <c r="AQ643" s="1">
        <v>5350283</v>
      </c>
      <c r="AR643" s="1">
        <v>802542</v>
      </c>
      <c r="AS643" s="1">
        <v>265000</v>
      </c>
      <c r="AT643" s="1">
        <f t="shared" ref="AT643:AT706" si="71">AS643+AR643+AQ643+AN643</f>
        <v>33169240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7637863</v>
      </c>
      <c r="G644" s="1">
        <v>6855991</v>
      </c>
      <c r="H644" s="1">
        <v>0</v>
      </c>
      <c r="I644" s="1">
        <v>5422883</v>
      </c>
      <c r="J644" s="1">
        <v>0</v>
      </c>
      <c r="K644" s="1">
        <v>0</v>
      </c>
      <c r="L644" s="1">
        <v>3741390</v>
      </c>
      <c r="M644" s="1">
        <v>400000</v>
      </c>
      <c r="N644" s="1">
        <v>4046550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7727547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3127303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5162158</v>
      </c>
      <c r="AK644" s="1">
        <v>0</v>
      </c>
      <c r="AL644" s="1">
        <v>0</v>
      </c>
      <c r="AM644" s="1">
        <v>0</v>
      </c>
      <c r="AN644" s="1">
        <v>47444223</v>
      </c>
      <c r="AO644" s="1">
        <v>7357497</v>
      </c>
      <c r="AP644" s="1">
        <v>40086726</v>
      </c>
      <c r="AQ644" s="1">
        <v>9044337</v>
      </c>
      <c r="AR644" s="1">
        <v>1356651</v>
      </c>
      <c r="AS644" s="1">
        <v>1060000</v>
      </c>
      <c r="AT644" s="1">
        <f t="shared" si="71"/>
        <v>58905211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6265672</v>
      </c>
      <c r="G645" s="1">
        <v>686700</v>
      </c>
      <c r="H645" s="1">
        <v>0</v>
      </c>
      <c r="I645" s="1">
        <v>4385971</v>
      </c>
      <c r="J645" s="1">
        <v>0</v>
      </c>
      <c r="K645" s="1">
        <v>0</v>
      </c>
      <c r="L645" s="1">
        <v>3741390</v>
      </c>
      <c r="M645" s="1">
        <v>400000</v>
      </c>
      <c r="N645" s="1">
        <v>3297722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6638060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26515515</v>
      </c>
      <c r="AO645" s="1">
        <v>5762760</v>
      </c>
      <c r="AP645" s="1">
        <v>20752755</v>
      </c>
      <c r="AQ645" s="1">
        <v>5303103</v>
      </c>
      <c r="AR645" s="1">
        <v>795465</v>
      </c>
      <c r="AS645" s="1">
        <v>600000</v>
      </c>
      <c r="AT645" s="1">
        <f t="shared" si="71"/>
        <v>33214083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11834371</v>
      </c>
      <c r="G646" s="1">
        <v>2447991</v>
      </c>
      <c r="H646" s="1">
        <v>0</v>
      </c>
      <c r="I646" s="1">
        <v>9064447</v>
      </c>
      <c r="J646" s="1">
        <v>0</v>
      </c>
      <c r="K646" s="1">
        <v>4620000</v>
      </c>
      <c r="L646" s="1">
        <v>0</v>
      </c>
      <c r="M646" s="1">
        <v>400000</v>
      </c>
      <c r="N646" s="1">
        <v>2169479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18505677</v>
      </c>
      <c r="W646" s="1">
        <v>1100000</v>
      </c>
      <c r="X646" s="1">
        <v>-6230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1549634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986651</v>
      </c>
      <c r="AM646" s="1">
        <v>0</v>
      </c>
      <c r="AN646" s="1">
        <v>53783289</v>
      </c>
      <c r="AO646" s="1">
        <v>19480483</v>
      </c>
      <c r="AP646" s="1">
        <v>34302806</v>
      </c>
      <c r="AQ646" s="1">
        <v>10439817</v>
      </c>
      <c r="AR646" s="1">
        <v>1565973</v>
      </c>
      <c r="AS646" s="1">
        <v>0</v>
      </c>
      <c r="AT646" s="1">
        <f t="shared" si="71"/>
        <v>65789079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5822424</v>
      </c>
      <c r="G647" s="1">
        <v>2921568</v>
      </c>
      <c r="H647" s="1">
        <v>0</v>
      </c>
      <c r="I647" s="1">
        <v>4075696</v>
      </c>
      <c r="J647" s="1">
        <v>0</v>
      </c>
      <c r="K647" s="1">
        <v>0</v>
      </c>
      <c r="L647" s="1">
        <v>3741390</v>
      </c>
      <c r="M647" s="1">
        <v>400000</v>
      </c>
      <c r="N647" s="1">
        <v>3064434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6297611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2505592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3116340</v>
      </c>
      <c r="AK647" s="1">
        <v>0</v>
      </c>
      <c r="AL647" s="1">
        <v>0</v>
      </c>
      <c r="AM647" s="1">
        <v>0</v>
      </c>
      <c r="AN647" s="1">
        <v>33045055</v>
      </c>
      <c r="AO647" s="1">
        <v>7918161</v>
      </c>
      <c r="AP647" s="1">
        <v>25126894</v>
      </c>
      <c r="AQ647" s="1">
        <v>6609011</v>
      </c>
      <c r="AR647" s="1">
        <v>991352</v>
      </c>
      <c r="AS647" s="1">
        <v>600000</v>
      </c>
      <c r="AT647" s="1">
        <f t="shared" si="71"/>
        <v>41245418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6139811</v>
      </c>
      <c r="G648" s="1">
        <v>0</v>
      </c>
      <c r="H648" s="1">
        <v>0</v>
      </c>
      <c r="I648" s="1">
        <v>4297868</v>
      </c>
      <c r="J648" s="1">
        <v>0</v>
      </c>
      <c r="K648" s="1">
        <v>0</v>
      </c>
      <c r="L648" s="1">
        <v>3741390</v>
      </c>
      <c r="M648" s="1">
        <v>400000</v>
      </c>
      <c r="N648" s="1">
        <v>3231479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6541390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25451938</v>
      </c>
      <c r="AO648" s="1">
        <v>2921636</v>
      </c>
      <c r="AP648" s="1">
        <v>22530302</v>
      </c>
      <c r="AQ648" s="1">
        <v>5090388</v>
      </c>
      <c r="AR648" s="1">
        <v>763558</v>
      </c>
      <c r="AS648" s="1">
        <v>300000</v>
      </c>
      <c r="AT648" s="1">
        <f t="shared" si="71"/>
        <v>31605884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8740810</v>
      </c>
      <c r="G649" s="1">
        <v>2544125</v>
      </c>
      <c r="H649" s="1">
        <v>0</v>
      </c>
      <c r="I649" s="1">
        <v>6992647</v>
      </c>
      <c r="J649" s="1">
        <v>0</v>
      </c>
      <c r="K649" s="1">
        <v>0</v>
      </c>
      <c r="L649" s="1">
        <v>3576160</v>
      </c>
      <c r="M649" s="1">
        <v>400000</v>
      </c>
      <c r="N649" s="1">
        <v>4661766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8804877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37931654</v>
      </c>
      <c r="AO649" s="1">
        <v>7246951</v>
      </c>
      <c r="AP649" s="1">
        <v>30684703</v>
      </c>
      <c r="AQ649" s="1">
        <v>7364077</v>
      </c>
      <c r="AR649" s="1">
        <v>1104612</v>
      </c>
      <c r="AS649" s="1">
        <v>900000</v>
      </c>
      <c r="AT649" s="1">
        <f t="shared" si="71"/>
        <v>47300343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8958859</v>
      </c>
      <c r="G650" s="1">
        <v>15559361</v>
      </c>
      <c r="H650" s="1">
        <v>0</v>
      </c>
      <c r="I650" s="1">
        <v>6629557</v>
      </c>
      <c r="J650" s="1">
        <v>0</v>
      </c>
      <c r="K650" s="1">
        <v>0</v>
      </c>
      <c r="L650" s="1">
        <v>3741390</v>
      </c>
      <c r="M650" s="1">
        <v>400000</v>
      </c>
      <c r="N650" s="1">
        <v>4746416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7880064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52349454</v>
      </c>
      <c r="AO650" s="1">
        <v>9397796</v>
      </c>
      <c r="AP650" s="1">
        <v>42951658</v>
      </c>
      <c r="AQ650" s="1">
        <v>9803129</v>
      </c>
      <c r="AR650" s="1">
        <v>1470469</v>
      </c>
      <c r="AS650" s="1">
        <v>1325000</v>
      </c>
      <c r="AT650" s="1">
        <f t="shared" si="71"/>
        <v>64948052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5805863</v>
      </c>
      <c r="G651" s="1">
        <v>1450609</v>
      </c>
      <c r="H651" s="1">
        <v>0</v>
      </c>
      <c r="I651" s="1">
        <v>4238280</v>
      </c>
      <c r="J651" s="1">
        <v>0</v>
      </c>
      <c r="K651" s="1">
        <v>0</v>
      </c>
      <c r="L651" s="1">
        <v>4251085</v>
      </c>
      <c r="M651" s="1">
        <v>400000</v>
      </c>
      <c r="N651" s="1">
        <v>3075954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8325320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2605677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2320974</v>
      </c>
      <c r="AK651" s="1">
        <v>0</v>
      </c>
      <c r="AL651" s="1">
        <v>0</v>
      </c>
      <c r="AM651" s="1">
        <v>0</v>
      </c>
      <c r="AN651" s="1">
        <v>35796300</v>
      </c>
      <c r="AO651" s="1">
        <v>8127311</v>
      </c>
      <c r="AP651" s="1">
        <v>27668989</v>
      </c>
      <c r="AQ651" s="1">
        <v>6714752</v>
      </c>
      <c r="AR651" s="1">
        <v>1007213</v>
      </c>
      <c r="AS651" s="1">
        <v>1060000</v>
      </c>
      <c r="AT651" s="1">
        <f t="shared" si="71"/>
        <v>44578265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6112451</v>
      </c>
      <c r="G652" s="1">
        <v>9873858</v>
      </c>
      <c r="H652" s="1">
        <v>0</v>
      </c>
      <c r="I652" s="1">
        <v>4400965</v>
      </c>
      <c r="J652" s="1">
        <v>0</v>
      </c>
      <c r="K652" s="1">
        <v>0</v>
      </c>
      <c r="L652" s="1">
        <v>3741390</v>
      </c>
      <c r="M652" s="1">
        <v>400000</v>
      </c>
      <c r="N652" s="1">
        <v>3217079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5849229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36917510</v>
      </c>
      <c r="AO652" s="1">
        <v>5085009</v>
      </c>
      <c r="AP652" s="1">
        <v>31832501</v>
      </c>
      <c r="AQ652" s="1">
        <v>6938994</v>
      </c>
      <c r="AR652" s="1">
        <v>1040849</v>
      </c>
      <c r="AS652" s="1">
        <v>780000</v>
      </c>
      <c r="AT652" s="1">
        <f t="shared" si="71"/>
        <v>45677353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6369644</v>
      </c>
      <c r="G653" s="1">
        <v>8418115</v>
      </c>
      <c r="H653" s="1">
        <v>0</v>
      </c>
      <c r="I653" s="1">
        <v>4777233</v>
      </c>
      <c r="J653" s="1">
        <v>0</v>
      </c>
      <c r="K653" s="1">
        <v>0</v>
      </c>
      <c r="L653" s="1">
        <v>3741390</v>
      </c>
      <c r="M653" s="1">
        <v>400000</v>
      </c>
      <c r="N653" s="1">
        <v>3352444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1979071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30137897</v>
      </c>
      <c r="AO653" s="1">
        <v>4051137</v>
      </c>
      <c r="AP653" s="1">
        <v>26086760</v>
      </c>
      <c r="AQ653" s="1">
        <v>6027579</v>
      </c>
      <c r="AR653" s="1">
        <v>904137</v>
      </c>
      <c r="AS653" s="1">
        <v>530000</v>
      </c>
      <c r="AT653" s="1">
        <f t="shared" si="71"/>
        <v>37599613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5581647</v>
      </c>
      <c r="G654" s="1">
        <v>0</v>
      </c>
      <c r="H654" s="1">
        <v>0</v>
      </c>
      <c r="I654" s="1">
        <v>4242051</v>
      </c>
      <c r="J654" s="1">
        <v>0</v>
      </c>
      <c r="K654" s="1">
        <v>0</v>
      </c>
      <c r="L654" s="1">
        <v>3741390</v>
      </c>
      <c r="M654" s="1">
        <v>400000</v>
      </c>
      <c r="N654" s="1">
        <v>2937709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1805280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19808077</v>
      </c>
      <c r="AO654" s="1">
        <v>5507330</v>
      </c>
      <c r="AP654" s="1">
        <v>14300747</v>
      </c>
      <c r="AQ654" s="1">
        <v>3961615</v>
      </c>
      <c r="AR654" s="1">
        <v>594242</v>
      </c>
      <c r="AS654" s="1">
        <v>195000</v>
      </c>
      <c r="AT654" s="1">
        <f t="shared" si="71"/>
        <v>24558934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6167172</v>
      </c>
      <c r="G655" s="1">
        <v>2274953</v>
      </c>
      <c r="H655" s="1">
        <v>0</v>
      </c>
      <c r="I655" s="1">
        <v>4378692</v>
      </c>
      <c r="J655" s="1">
        <v>0</v>
      </c>
      <c r="K655" s="1">
        <v>0</v>
      </c>
      <c r="L655" s="1">
        <v>3741390</v>
      </c>
      <c r="M655" s="1">
        <v>400000</v>
      </c>
      <c r="N655" s="1">
        <v>3245880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3959751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2629970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27897808</v>
      </c>
      <c r="AO655" s="1">
        <v>5963499</v>
      </c>
      <c r="AP655" s="1">
        <v>21934309</v>
      </c>
      <c r="AQ655" s="1">
        <v>5579562</v>
      </c>
      <c r="AR655" s="1">
        <v>836934</v>
      </c>
      <c r="AS655" s="1">
        <v>600000</v>
      </c>
      <c r="AT655" s="1">
        <f t="shared" si="71"/>
        <v>34914304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11686508</v>
      </c>
      <c r="G656" s="1">
        <v>7162377</v>
      </c>
      <c r="H656" s="1">
        <v>0</v>
      </c>
      <c r="I656" s="1">
        <v>8271850</v>
      </c>
      <c r="J656" s="1">
        <v>0</v>
      </c>
      <c r="K656" s="1">
        <v>4620000</v>
      </c>
      <c r="L656" s="1">
        <v>0</v>
      </c>
      <c r="M656" s="1">
        <v>400000</v>
      </c>
      <c r="N656" s="1">
        <v>1889622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1270000</v>
      </c>
      <c r="U656" s="1">
        <v>0</v>
      </c>
      <c r="V656" s="1">
        <v>10013692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1349730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5827487</v>
      </c>
      <c r="AM656" s="1">
        <v>0</v>
      </c>
      <c r="AN656" s="1">
        <v>57510233</v>
      </c>
      <c r="AO656" s="1">
        <v>10845236</v>
      </c>
      <c r="AP656" s="1">
        <v>46664997</v>
      </c>
      <c r="AQ656" s="1">
        <v>10803539</v>
      </c>
      <c r="AR656" s="1">
        <v>1620531</v>
      </c>
      <c r="AS656" s="1">
        <v>0</v>
      </c>
      <c r="AT656" s="1">
        <f t="shared" si="71"/>
        <v>69934303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15478206</v>
      </c>
      <c r="G657" s="1">
        <v>8285284</v>
      </c>
      <c r="H657" s="1">
        <v>0</v>
      </c>
      <c r="I657" s="1">
        <v>12019379</v>
      </c>
      <c r="J657" s="1">
        <v>0</v>
      </c>
      <c r="K657" s="1">
        <v>5500000</v>
      </c>
      <c r="L657" s="1">
        <v>0</v>
      </c>
      <c r="M657" s="1">
        <v>400000</v>
      </c>
      <c r="N657" s="1">
        <v>2539147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10907586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1813677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4207729</v>
      </c>
      <c r="AM657" s="1">
        <v>0</v>
      </c>
      <c r="AN657" s="1">
        <v>62251008</v>
      </c>
      <c r="AO657" s="1">
        <v>14682901</v>
      </c>
      <c r="AP657" s="1">
        <v>47568107</v>
      </c>
      <c r="AQ657" s="1">
        <v>12450202</v>
      </c>
      <c r="AR657" s="1">
        <v>1867530</v>
      </c>
      <c r="AS657" s="1">
        <v>0</v>
      </c>
      <c r="AT657" s="1">
        <f t="shared" si="71"/>
        <v>76568740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7773768</v>
      </c>
      <c r="G658" s="1">
        <v>2205451</v>
      </c>
      <c r="H658" s="1">
        <v>0</v>
      </c>
      <c r="I658" s="1">
        <v>5597113</v>
      </c>
      <c r="J658" s="1">
        <v>0</v>
      </c>
      <c r="K658" s="1">
        <v>0</v>
      </c>
      <c r="L658" s="1">
        <v>3741390</v>
      </c>
      <c r="M658" s="1">
        <v>400000</v>
      </c>
      <c r="N658" s="1">
        <v>4118553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10023563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3184623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2822977</v>
      </c>
      <c r="AK658" s="1">
        <v>0</v>
      </c>
      <c r="AL658" s="1">
        <v>0</v>
      </c>
      <c r="AM658" s="1">
        <v>0</v>
      </c>
      <c r="AN658" s="1">
        <v>45412514</v>
      </c>
      <c r="AO658" s="1">
        <v>8054703</v>
      </c>
      <c r="AP658" s="1">
        <v>37357811</v>
      </c>
      <c r="AQ658" s="1">
        <v>8193488</v>
      </c>
      <c r="AR658" s="1">
        <v>1229023</v>
      </c>
      <c r="AS658" s="1">
        <v>795000</v>
      </c>
      <c r="AT658" s="1">
        <f t="shared" si="71"/>
        <v>55630025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7303802</v>
      </c>
      <c r="G659" s="1">
        <v>1492443</v>
      </c>
      <c r="H659" s="1">
        <v>0</v>
      </c>
      <c r="I659" s="1">
        <v>5843041</v>
      </c>
      <c r="J659" s="1">
        <v>0</v>
      </c>
      <c r="K659" s="1">
        <v>0</v>
      </c>
      <c r="L659" s="1">
        <v>3576160</v>
      </c>
      <c r="M659" s="1">
        <v>400000</v>
      </c>
      <c r="N659" s="1">
        <v>3895360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5819195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30541270</v>
      </c>
      <c r="AO659" s="1">
        <v>6040017</v>
      </c>
      <c r="AP659" s="1">
        <v>24501253</v>
      </c>
      <c r="AQ659" s="1">
        <v>5886000</v>
      </c>
      <c r="AR659" s="1">
        <v>882900</v>
      </c>
      <c r="AS659" s="1">
        <v>585000</v>
      </c>
      <c r="AT659" s="1">
        <f t="shared" si="71"/>
        <v>37895170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8088024</v>
      </c>
      <c r="G660" s="1">
        <v>0</v>
      </c>
      <c r="H660" s="1">
        <v>0</v>
      </c>
      <c r="I660" s="1">
        <v>3863402</v>
      </c>
      <c r="J660" s="1">
        <v>0</v>
      </c>
      <c r="K660" s="1">
        <v>4620000</v>
      </c>
      <c r="L660" s="1">
        <v>0</v>
      </c>
      <c r="M660" s="1">
        <v>400000</v>
      </c>
      <c r="N660" s="1">
        <v>1086941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1490169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776387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1086941</v>
      </c>
      <c r="AM660" s="1">
        <v>0</v>
      </c>
      <c r="AN660" s="1">
        <v>24734402</v>
      </c>
      <c r="AO660" s="1">
        <v>5855830</v>
      </c>
      <c r="AP660" s="1">
        <v>18878572</v>
      </c>
      <c r="AQ660" s="1">
        <v>4502373</v>
      </c>
      <c r="AR660" s="1">
        <v>675356</v>
      </c>
      <c r="AS660" s="1">
        <v>0</v>
      </c>
      <c r="AT660" s="1">
        <f t="shared" si="71"/>
        <v>29912131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5450314</v>
      </c>
      <c r="G661" s="1">
        <v>2453873</v>
      </c>
      <c r="H661" s="1">
        <v>0</v>
      </c>
      <c r="I661" s="1">
        <v>3924226</v>
      </c>
      <c r="J661" s="1">
        <v>0</v>
      </c>
      <c r="K661" s="1">
        <v>0</v>
      </c>
      <c r="L661" s="1">
        <v>3741390</v>
      </c>
      <c r="M661" s="1">
        <v>400000</v>
      </c>
      <c r="N661" s="1">
        <v>2868586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4471302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25520960</v>
      </c>
      <c r="AO661" s="1">
        <v>3338678</v>
      </c>
      <c r="AP661" s="1">
        <v>22182282</v>
      </c>
      <c r="AQ661" s="1">
        <v>4881938</v>
      </c>
      <c r="AR661" s="1">
        <v>732291</v>
      </c>
      <c r="AS661" s="1">
        <v>795000</v>
      </c>
      <c r="AT661" s="1">
        <f t="shared" si="71"/>
        <v>31930189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8182633</v>
      </c>
      <c r="G662" s="1">
        <v>607231</v>
      </c>
      <c r="H662" s="1">
        <v>0</v>
      </c>
      <c r="I662" s="1">
        <v>6709759</v>
      </c>
      <c r="J662" s="1">
        <v>0</v>
      </c>
      <c r="K662" s="1">
        <v>0</v>
      </c>
      <c r="L662" s="1">
        <v>3576160</v>
      </c>
      <c r="M662" s="1">
        <v>400000</v>
      </c>
      <c r="N662" s="1">
        <v>4364073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5851830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30791686</v>
      </c>
      <c r="AO662" s="1">
        <v>5095418</v>
      </c>
      <c r="AP662" s="1">
        <v>25696268</v>
      </c>
      <c r="AQ662" s="1">
        <v>6158337</v>
      </c>
      <c r="AR662" s="1">
        <v>923751</v>
      </c>
      <c r="AS662" s="1">
        <v>300000</v>
      </c>
      <c r="AT662" s="1">
        <f t="shared" si="71"/>
        <v>38173774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8681429</v>
      </c>
      <c r="G663" s="1">
        <v>0</v>
      </c>
      <c r="H663" s="1">
        <v>0</v>
      </c>
      <c r="I663" s="1">
        <v>7118772</v>
      </c>
      <c r="J663" s="1">
        <v>0</v>
      </c>
      <c r="K663" s="1">
        <v>0</v>
      </c>
      <c r="L663" s="1">
        <v>3576160</v>
      </c>
      <c r="M663" s="1">
        <v>400000</v>
      </c>
      <c r="N663" s="1">
        <v>4630094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6516896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34245889</v>
      </c>
      <c r="AO663" s="1">
        <v>5140177</v>
      </c>
      <c r="AP663" s="1">
        <v>29105712</v>
      </c>
      <c r="AQ663" s="1">
        <v>6404670</v>
      </c>
      <c r="AR663" s="1">
        <v>960701</v>
      </c>
      <c r="AS663" s="1">
        <v>1060000</v>
      </c>
      <c r="AT663" s="1">
        <f t="shared" si="71"/>
        <v>42671260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7998553</v>
      </c>
      <c r="G664" s="1">
        <v>6537041</v>
      </c>
      <c r="H664" s="1">
        <v>0</v>
      </c>
      <c r="I664" s="1">
        <v>6558814</v>
      </c>
      <c r="J664" s="1">
        <v>0</v>
      </c>
      <c r="K664" s="1">
        <v>0</v>
      </c>
      <c r="L664" s="1">
        <v>3576160</v>
      </c>
      <c r="M664" s="1">
        <v>400000</v>
      </c>
      <c r="N664" s="1">
        <v>4265896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7484195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40143197</v>
      </c>
      <c r="AO664" s="1">
        <v>7142227</v>
      </c>
      <c r="AP664" s="1">
        <v>33000970</v>
      </c>
      <c r="AQ664" s="1">
        <v>7584132</v>
      </c>
      <c r="AR664" s="1">
        <v>1137620</v>
      </c>
      <c r="AS664" s="1">
        <v>0</v>
      </c>
      <c r="AT664" s="1">
        <f t="shared" si="71"/>
        <v>48864949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7327554</v>
      </c>
      <c r="G665" s="1">
        <v>11604588</v>
      </c>
      <c r="H665" s="1">
        <v>0</v>
      </c>
      <c r="I665" s="1">
        <v>6008594</v>
      </c>
      <c r="J665" s="1">
        <v>0</v>
      </c>
      <c r="K665" s="1">
        <v>0</v>
      </c>
      <c r="L665" s="1">
        <v>3576160</v>
      </c>
      <c r="M665" s="1">
        <v>400000</v>
      </c>
      <c r="N665" s="1">
        <v>3908029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5704436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40740630</v>
      </c>
      <c r="AO665" s="1">
        <v>5829860</v>
      </c>
      <c r="AP665" s="1">
        <v>34910770</v>
      </c>
      <c r="AQ665" s="1">
        <v>7925872</v>
      </c>
      <c r="AR665" s="1">
        <v>1188881</v>
      </c>
      <c r="AS665" s="1">
        <v>795000</v>
      </c>
      <c r="AT665" s="1">
        <f t="shared" si="71"/>
        <v>50650383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7499757</v>
      </c>
      <c r="G666" s="1">
        <v>5114645</v>
      </c>
      <c r="H666" s="1">
        <v>0</v>
      </c>
      <c r="I666" s="1">
        <v>5999806</v>
      </c>
      <c r="J666" s="1">
        <v>0</v>
      </c>
      <c r="K666" s="1">
        <v>0</v>
      </c>
      <c r="L666" s="1">
        <v>3576160</v>
      </c>
      <c r="M666" s="1">
        <v>400000</v>
      </c>
      <c r="N666" s="1">
        <v>3999870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5769527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33459765</v>
      </c>
      <c r="AO666" s="1">
        <v>5907907</v>
      </c>
      <c r="AP666" s="1">
        <v>27551858</v>
      </c>
      <c r="AQ666" s="1">
        <v>6691953</v>
      </c>
      <c r="AR666" s="1">
        <v>1003793</v>
      </c>
      <c r="AS666" s="1">
        <v>300000</v>
      </c>
      <c r="AT666" s="1">
        <f t="shared" si="71"/>
        <v>41455511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7956987</v>
      </c>
      <c r="G667" s="1">
        <v>3725538</v>
      </c>
      <c r="H667" s="1">
        <v>0</v>
      </c>
      <c r="I667" s="1">
        <v>6524729</v>
      </c>
      <c r="J667" s="1">
        <v>0</v>
      </c>
      <c r="K667" s="1">
        <v>0</v>
      </c>
      <c r="L667" s="1">
        <v>3576160</v>
      </c>
      <c r="M667" s="1">
        <v>400000</v>
      </c>
      <c r="N667" s="1">
        <v>4243726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5485869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34124278</v>
      </c>
      <c r="AO667" s="1">
        <v>4918312</v>
      </c>
      <c r="AP667" s="1">
        <v>29205966</v>
      </c>
      <c r="AQ667" s="1">
        <v>6602602</v>
      </c>
      <c r="AR667" s="1">
        <v>990390</v>
      </c>
      <c r="AS667" s="1">
        <v>795000</v>
      </c>
      <c r="AT667" s="1">
        <f t="shared" si="71"/>
        <v>42512270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7327554</v>
      </c>
      <c r="G668" s="1">
        <v>4730763</v>
      </c>
      <c r="H668" s="1">
        <v>0</v>
      </c>
      <c r="I668" s="1">
        <v>5862043</v>
      </c>
      <c r="J668" s="1">
        <v>0</v>
      </c>
      <c r="K668" s="1">
        <v>0</v>
      </c>
      <c r="L668" s="1">
        <v>3576160</v>
      </c>
      <c r="M668" s="1">
        <v>400000</v>
      </c>
      <c r="N668" s="1">
        <v>3908029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5111470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32016019</v>
      </c>
      <c r="AO668" s="1">
        <v>6671112</v>
      </c>
      <c r="AP668" s="1">
        <v>25344907</v>
      </c>
      <c r="AQ668" s="1">
        <v>6403204</v>
      </c>
      <c r="AR668" s="1">
        <v>960481</v>
      </c>
      <c r="AS668" s="1">
        <v>300000</v>
      </c>
      <c r="AT668" s="1">
        <f t="shared" si="71"/>
        <v>39679704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6501697</v>
      </c>
      <c r="G669" s="1">
        <v>1542286</v>
      </c>
      <c r="H669" s="1">
        <v>0</v>
      </c>
      <c r="I669" s="1">
        <v>4811256</v>
      </c>
      <c r="J669" s="1">
        <v>0</v>
      </c>
      <c r="K669" s="1">
        <v>0</v>
      </c>
      <c r="L669" s="1">
        <v>3741390</v>
      </c>
      <c r="M669" s="1">
        <v>400000</v>
      </c>
      <c r="N669" s="1">
        <v>3444607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8821538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2774843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2467657</v>
      </c>
      <c r="AK669" s="1">
        <v>0</v>
      </c>
      <c r="AL669" s="1">
        <v>0</v>
      </c>
      <c r="AM669" s="1">
        <v>0</v>
      </c>
      <c r="AN669" s="1">
        <v>37827812</v>
      </c>
      <c r="AO669" s="1">
        <v>4787939</v>
      </c>
      <c r="AP669" s="1">
        <v>33039873</v>
      </c>
      <c r="AQ669" s="1">
        <v>7121055</v>
      </c>
      <c r="AR669" s="1">
        <v>1068158</v>
      </c>
      <c r="AS669" s="1">
        <v>530000</v>
      </c>
      <c r="AT669" s="1">
        <f t="shared" si="71"/>
        <v>46547025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22579904</v>
      </c>
      <c r="G670" s="1">
        <v>6150177</v>
      </c>
      <c r="H670" s="1">
        <v>0</v>
      </c>
      <c r="I670" s="1">
        <v>16951863</v>
      </c>
      <c r="J670" s="1">
        <v>0</v>
      </c>
      <c r="K670" s="1">
        <v>5500000</v>
      </c>
      <c r="L670" s="1">
        <v>0</v>
      </c>
      <c r="M670" s="1">
        <v>400000</v>
      </c>
      <c r="N670" s="1">
        <v>3577132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8863403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2555094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3577132</v>
      </c>
      <c r="AM670" s="1">
        <v>0</v>
      </c>
      <c r="AN670" s="1">
        <v>74588512</v>
      </c>
      <c r="AO670" s="1">
        <v>12742171</v>
      </c>
      <c r="AP670" s="1">
        <v>61846341</v>
      </c>
      <c r="AQ670" s="1">
        <v>14250941</v>
      </c>
      <c r="AR670" s="1">
        <v>2137641</v>
      </c>
      <c r="AS670" s="1">
        <v>0</v>
      </c>
      <c r="AT670" s="1">
        <f t="shared" si="71"/>
        <v>90977094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9008022</v>
      </c>
      <c r="G671" s="1">
        <v>5885905</v>
      </c>
      <c r="H671" s="1">
        <v>0</v>
      </c>
      <c r="I671" s="1">
        <v>7746899</v>
      </c>
      <c r="J671" s="1">
        <v>0</v>
      </c>
      <c r="K671" s="1">
        <v>0</v>
      </c>
      <c r="L671" s="1">
        <v>3576160</v>
      </c>
      <c r="M671" s="1">
        <v>400000</v>
      </c>
      <c r="N671" s="1">
        <v>4804279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2668536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36301070</v>
      </c>
      <c r="AO671" s="1">
        <v>8149008</v>
      </c>
      <c r="AP671" s="1">
        <v>28152062</v>
      </c>
      <c r="AQ671" s="1">
        <v>7037960</v>
      </c>
      <c r="AR671" s="1">
        <v>1055694</v>
      </c>
      <c r="AS671" s="1">
        <v>795000</v>
      </c>
      <c r="AT671" s="1">
        <f t="shared" si="71"/>
        <v>45189724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7635883</v>
      </c>
      <c r="G672" s="1">
        <v>4017178</v>
      </c>
      <c r="H672" s="1">
        <v>0</v>
      </c>
      <c r="I672" s="1">
        <v>4734248</v>
      </c>
      <c r="J672" s="1">
        <v>0</v>
      </c>
      <c r="K672" s="1">
        <v>0</v>
      </c>
      <c r="L672" s="1">
        <v>5043390</v>
      </c>
      <c r="M672" s="1">
        <v>400000</v>
      </c>
      <c r="N672" s="1">
        <v>3817942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7233114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3184719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40500281</v>
      </c>
      <c r="AO672" s="1">
        <v>8892537</v>
      </c>
      <c r="AP672" s="1">
        <v>31607744</v>
      </c>
      <c r="AQ672" s="1">
        <v>7433295</v>
      </c>
      <c r="AR672" s="1">
        <v>1114994</v>
      </c>
      <c r="AS672" s="1">
        <v>795000</v>
      </c>
      <c r="AT672" s="1">
        <f t="shared" si="71"/>
        <v>49843570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15787698</v>
      </c>
      <c r="G673" s="1">
        <v>1442156</v>
      </c>
      <c r="H673" s="1">
        <v>0</v>
      </c>
      <c r="I673" s="1">
        <v>11932769</v>
      </c>
      <c r="J673" s="1">
        <v>0</v>
      </c>
      <c r="K673" s="1">
        <v>4125000</v>
      </c>
      <c r="L673" s="1">
        <v>0</v>
      </c>
      <c r="M673" s="1">
        <v>400000</v>
      </c>
      <c r="N673" s="1">
        <v>2607616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1270000</v>
      </c>
      <c r="U673" s="1">
        <v>0</v>
      </c>
      <c r="V673" s="1">
        <v>5331497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1862582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3352649</v>
      </c>
      <c r="AM673" s="1">
        <v>0</v>
      </c>
      <c r="AN673" s="1">
        <v>49211967</v>
      </c>
      <c r="AO673" s="1">
        <v>10404250</v>
      </c>
      <c r="AP673" s="1">
        <v>38807717</v>
      </c>
      <c r="AQ673" s="1">
        <v>9588393</v>
      </c>
      <c r="AR673" s="1">
        <v>1438259</v>
      </c>
      <c r="AS673" s="1">
        <v>0</v>
      </c>
      <c r="AT673" s="1">
        <f t="shared" si="71"/>
        <v>60238619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15506515</v>
      </c>
      <c r="G674" s="1">
        <v>7247400</v>
      </c>
      <c r="H674" s="1">
        <v>0</v>
      </c>
      <c r="I674" s="1">
        <v>12208179</v>
      </c>
      <c r="J674" s="1">
        <v>0</v>
      </c>
      <c r="K674" s="1">
        <v>5500000</v>
      </c>
      <c r="L674" s="1">
        <v>0</v>
      </c>
      <c r="M674" s="1">
        <v>400000</v>
      </c>
      <c r="N674" s="1">
        <v>2561865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1270000</v>
      </c>
      <c r="U674" s="1">
        <v>0</v>
      </c>
      <c r="V674" s="1">
        <v>12409397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1829903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4391768</v>
      </c>
      <c r="AM674" s="1">
        <v>0</v>
      </c>
      <c r="AN674" s="1">
        <v>66647565</v>
      </c>
      <c r="AO674" s="1">
        <v>12588964</v>
      </c>
      <c r="AP674" s="1">
        <v>54058601</v>
      </c>
      <c r="AQ674" s="1">
        <v>12631005</v>
      </c>
      <c r="AR674" s="1">
        <v>1894651</v>
      </c>
      <c r="AS674" s="1">
        <v>0</v>
      </c>
      <c r="AT674" s="1">
        <f t="shared" si="71"/>
        <v>81173221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8018397</v>
      </c>
      <c r="G675" s="1">
        <v>6308032</v>
      </c>
      <c r="H675" s="1">
        <v>0</v>
      </c>
      <c r="I675" s="1">
        <v>5773246</v>
      </c>
      <c r="J675" s="1">
        <v>0</v>
      </c>
      <c r="K675" s="1">
        <v>0</v>
      </c>
      <c r="L675" s="1">
        <v>3741390</v>
      </c>
      <c r="M675" s="1">
        <v>400000</v>
      </c>
      <c r="N675" s="1">
        <v>4248157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5307846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37119606</v>
      </c>
      <c r="AO675" s="1">
        <v>7934445</v>
      </c>
      <c r="AP675" s="1">
        <v>29185161</v>
      </c>
      <c r="AQ675" s="1">
        <v>6979414</v>
      </c>
      <c r="AR675" s="1">
        <v>1046912</v>
      </c>
      <c r="AS675" s="1">
        <v>1060000</v>
      </c>
      <c r="AT675" s="1">
        <f t="shared" si="71"/>
        <v>46205932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11874004</v>
      </c>
      <c r="G676" s="1">
        <v>10954427</v>
      </c>
      <c r="H676" s="1">
        <v>0</v>
      </c>
      <c r="I676" s="1">
        <v>9819094</v>
      </c>
      <c r="J676" s="1">
        <v>0</v>
      </c>
      <c r="K676" s="1">
        <v>3465000</v>
      </c>
      <c r="L676" s="1">
        <v>0</v>
      </c>
      <c r="M676" s="1">
        <v>400000</v>
      </c>
      <c r="N676" s="1">
        <v>2194950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10871141</v>
      </c>
      <c r="W676" s="1">
        <v>1100000</v>
      </c>
      <c r="X676" s="1">
        <v>1723646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1567820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9331781</v>
      </c>
      <c r="AM676" s="1">
        <v>0</v>
      </c>
      <c r="AN676" s="1">
        <v>64571863</v>
      </c>
      <c r="AO676" s="1">
        <v>9278713</v>
      </c>
      <c r="AP676" s="1">
        <v>55293150</v>
      </c>
      <c r="AQ676" s="1">
        <v>12660373</v>
      </c>
      <c r="AR676" s="1">
        <v>1899056</v>
      </c>
      <c r="AS676" s="1">
        <v>0</v>
      </c>
      <c r="AT676" s="1">
        <f t="shared" si="71"/>
        <v>79131292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11504117</v>
      </c>
      <c r="G677" s="1">
        <v>3433099</v>
      </c>
      <c r="H677" s="1">
        <v>0</v>
      </c>
      <c r="I677" s="1">
        <v>8521630</v>
      </c>
      <c r="J677" s="1">
        <v>0</v>
      </c>
      <c r="K677" s="1">
        <v>3465000</v>
      </c>
      <c r="L677" s="1">
        <v>0</v>
      </c>
      <c r="M677" s="1">
        <v>400000</v>
      </c>
      <c r="N677" s="1">
        <v>2029331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1270000</v>
      </c>
      <c r="U677" s="1">
        <v>0</v>
      </c>
      <c r="V677" s="1">
        <v>6873897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1449523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7046051</v>
      </c>
      <c r="AM677" s="1">
        <v>0</v>
      </c>
      <c r="AN677" s="1">
        <v>48762600</v>
      </c>
      <c r="AO677" s="1">
        <v>8237422</v>
      </c>
      <c r="AP677" s="1">
        <v>40525178</v>
      </c>
      <c r="AQ677" s="1">
        <v>9498520</v>
      </c>
      <c r="AR677" s="1">
        <v>1424778</v>
      </c>
      <c r="AS677" s="1">
        <v>0</v>
      </c>
      <c r="AT677" s="1">
        <f t="shared" si="71"/>
        <v>59685898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11424218</v>
      </c>
      <c r="G678" s="1">
        <v>4607379</v>
      </c>
      <c r="H678" s="1">
        <v>0</v>
      </c>
      <c r="I678" s="1">
        <v>8349997</v>
      </c>
      <c r="J678" s="1">
        <v>0</v>
      </c>
      <c r="K678" s="1">
        <v>4620000</v>
      </c>
      <c r="L678" s="1">
        <v>0</v>
      </c>
      <c r="M678" s="1">
        <v>400000</v>
      </c>
      <c r="N678" s="1">
        <v>2028050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13142192</v>
      </c>
      <c r="W678" s="1">
        <v>1100000</v>
      </c>
      <c r="X678" s="1">
        <v>1658354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1448607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7135700</v>
      </c>
      <c r="AM678" s="1">
        <v>0</v>
      </c>
      <c r="AN678" s="1">
        <v>55914497</v>
      </c>
      <c r="AO678" s="1">
        <v>11272332</v>
      </c>
      <c r="AP678" s="1">
        <v>44642165</v>
      </c>
      <c r="AQ678" s="1">
        <v>11182899</v>
      </c>
      <c r="AR678" s="1">
        <v>1677435</v>
      </c>
      <c r="AS678" s="1">
        <v>0</v>
      </c>
      <c r="AT678" s="1">
        <f t="shared" si="71"/>
        <v>68774831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17800644</v>
      </c>
      <c r="G679" s="1">
        <v>7869895</v>
      </c>
      <c r="H679" s="1">
        <v>0</v>
      </c>
      <c r="I679" s="1">
        <v>15030582</v>
      </c>
      <c r="J679" s="1">
        <v>0</v>
      </c>
      <c r="K679" s="1">
        <v>5500000</v>
      </c>
      <c r="L679" s="1">
        <v>0</v>
      </c>
      <c r="M679" s="1">
        <v>400000</v>
      </c>
      <c r="N679" s="1">
        <v>3073269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37678761</v>
      </c>
      <c r="W679" s="1">
        <v>1100000</v>
      </c>
      <c r="X679" s="1">
        <v>2252821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2228343</v>
      </c>
      <c r="AF679" s="1">
        <v>1259131</v>
      </c>
      <c r="AG679" s="1">
        <v>18758</v>
      </c>
      <c r="AH679" s="1">
        <v>0</v>
      </c>
      <c r="AI679" s="1">
        <v>0</v>
      </c>
      <c r="AJ679" s="1">
        <v>0</v>
      </c>
      <c r="AK679" s="1">
        <v>0</v>
      </c>
      <c r="AL679" s="1">
        <v>10119521</v>
      </c>
      <c r="AM679" s="1">
        <v>0</v>
      </c>
      <c r="AN679" s="1">
        <v>104331725</v>
      </c>
      <c r="AO679" s="1">
        <v>14704973</v>
      </c>
      <c r="AP679" s="1">
        <v>89626752</v>
      </c>
      <c r="AQ679" s="1">
        <v>19534712</v>
      </c>
      <c r="AR679" s="1">
        <v>2930210</v>
      </c>
      <c r="AS679" s="1">
        <v>0</v>
      </c>
      <c r="AT679" s="1">
        <f t="shared" si="71"/>
        <v>126796647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>"قراردادي کارگري"</f>
        <v>قراردادي کارگري</v>
      </c>
      <c r="E680" s="1" t="str">
        <f>"پروژه تعميرات نيروگاه بوشهر"</f>
        <v>پروژه تعميرات نيروگاه بوشهر</v>
      </c>
      <c r="F680" s="1">
        <v>5457946</v>
      </c>
      <c r="G680" s="1">
        <v>3640067</v>
      </c>
      <c r="H680" s="1">
        <v>0</v>
      </c>
      <c r="I680" s="1">
        <v>3820562</v>
      </c>
      <c r="J680" s="1">
        <v>0</v>
      </c>
      <c r="K680" s="1">
        <v>0</v>
      </c>
      <c r="L680" s="1">
        <v>3741390</v>
      </c>
      <c r="M680" s="1">
        <v>400000</v>
      </c>
      <c r="N680" s="1">
        <v>2891627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3928843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2386729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2688050</v>
      </c>
      <c r="AK680" s="1">
        <v>0</v>
      </c>
      <c r="AL680" s="1">
        <v>0</v>
      </c>
      <c r="AM680" s="1">
        <v>0</v>
      </c>
      <c r="AN680" s="1">
        <v>30055214</v>
      </c>
      <c r="AO680" s="1">
        <v>3156276</v>
      </c>
      <c r="AP680" s="1">
        <v>26898938</v>
      </c>
      <c r="AQ680" s="1">
        <v>6011043</v>
      </c>
      <c r="AR680" s="1">
        <v>901656</v>
      </c>
      <c r="AS680" s="1">
        <v>265000</v>
      </c>
      <c r="AT680" s="1">
        <f t="shared" si="71"/>
        <v>37232913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ref="D681:D687" si="75">"قراردادي بهره بردار"</f>
        <v>قراردادي بهره بردار</v>
      </c>
      <c r="E681" s="1" t="str">
        <f t="shared" ref="E681:E687" si="76">"پروژه بهره برداري نيروگاه بوشهر"</f>
        <v>پروژه بهره برداري نيروگاه بوشهر</v>
      </c>
      <c r="F681" s="1">
        <v>11878983</v>
      </c>
      <c r="G681" s="1">
        <v>9729396</v>
      </c>
      <c r="H681" s="1">
        <v>0</v>
      </c>
      <c r="I681" s="1">
        <v>10095355</v>
      </c>
      <c r="J681" s="1">
        <v>0</v>
      </c>
      <c r="K681" s="1">
        <v>4620000</v>
      </c>
      <c r="L681" s="1">
        <v>0</v>
      </c>
      <c r="M681" s="1">
        <v>400000</v>
      </c>
      <c r="N681" s="1">
        <v>2198045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10875986</v>
      </c>
      <c r="W681" s="1">
        <v>1100000</v>
      </c>
      <c r="X681" s="1">
        <v>1621566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1570031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9341413</v>
      </c>
      <c r="AM681" s="1">
        <v>0</v>
      </c>
      <c r="AN681" s="1">
        <v>65812044</v>
      </c>
      <c r="AO681" s="1">
        <v>11564544</v>
      </c>
      <c r="AP681" s="1">
        <v>54247500</v>
      </c>
      <c r="AQ681" s="1">
        <v>12686155</v>
      </c>
      <c r="AR681" s="1">
        <v>1902923</v>
      </c>
      <c r="AS681" s="1">
        <v>0</v>
      </c>
      <c r="AT681" s="1">
        <f t="shared" si="71"/>
        <v>80401122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12233685</v>
      </c>
      <c r="G682" s="1">
        <v>9712055</v>
      </c>
      <c r="H682" s="1">
        <v>0</v>
      </c>
      <c r="I682" s="1">
        <v>10210808</v>
      </c>
      <c r="J682" s="1">
        <v>0</v>
      </c>
      <c r="K682" s="1">
        <v>4620000</v>
      </c>
      <c r="L682" s="1">
        <v>0</v>
      </c>
      <c r="M682" s="1">
        <v>400000</v>
      </c>
      <c r="N682" s="1">
        <v>2328958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11230968</v>
      </c>
      <c r="W682" s="1">
        <v>1100000</v>
      </c>
      <c r="X682" s="1">
        <v>1775858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1663541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9791936</v>
      </c>
      <c r="AM682" s="1">
        <v>0</v>
      </c>
      <c r="AN682" s="1">
        <v>66337809</v>
      </c>
      <c r="AO682" s="1">
        <v>14886917</v>
      </c>
      <c r="AP682" s="1">
        <v>51450892</v>
      </c>
      <c r="AQ682" s="1">
        <v>13013562</v>
      </c>
      <c r="AR682" s="1">
        <v>1952034</v>
      </c>
      <c r="AS682" s="1">
        <v>0</v>
      </c>
      <c r="AT682" s="1">
        <f t="shared" si="71"/>
        <v>81303405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11186006</v>
      </c>
      <c r="G683" s="1">
        <v>0</v>
      </c>
      <c r="H683" s="1">
        <v>0</v>
      </c>
      <c r="I683" s="1">
        <v>8206654</v>
      </c>
      <c r="J683" s="1">
        <v>0</v>
      </c>
      <c r="K683" s="1">
        <v>4620000</v>
      </c>
      <c r="L683" s="1">
        <v>0</v>
      </c>
      <c r="M683" s="1">
        <v>400000</v>
      </c>
      <c r="N683" s="1">
        <v>1904845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7973583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1360604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3700842</v>
      </c>
      <c r="AM683" s="1">
        <v>0</v>
      </c>
      <c r="AN683" s="1">
        <v>41722534</v>
      </c>
      <c r="AO683" s="1">
        <v>9112691</v>
      </c>
      <c r="AP683" s="1">
        <v>32609843</v>
      </c>
      <c r="AQ683" s="1">
        <v>8090507</v>
      </c>
      <c r="AR683" s="1">
        <v>1213576</v>
      </c>
      <c r="AS683" s="1">
        <v>0</v>
      </c>
      <c r="AT683" s="1">
        <f t="shared" si="71"/>
        <v>51026617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11914057</v>
      </c>
      <c r="G684" s="1">
        <v>9227782</v>
      </c>
      <c r="H684" s="1">
        <v>0</v>
      </c>
      <c r="I684" s="1">
        <v>9763289</v>
      </c>
      <c r="J684" s="1">
        <v>0</v>
      </c>
      <c r="K684" s="1">
        <v>4620000</v>
      </c>
      <c r="L684" s="1">
        <v>0</v>
      </c>
      <c r="M684" s="1">
        <v>400000</v>
      </c>
      <c r="N684" s="1">
        <v>2187892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10311955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1562780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5125919</v>
      </c>
      <c r="AM684" s="1">
        <v>0</v>
      </c>
      <c r="AN684" s="1">
        <v>57483674</v>
      </c>
      <c r="AO684" s="1">
        <v>11169349</v>
      </c>
      <c r="AP684" s="1">
        <v>46314325</v>
      </c>
      <c r="AQ684" s="1">
        <v>11242735</v>
      </c>
      <c r="AR684" s="1">
        <v>1686410</v>
      </c>
      <c r="AS684" s="1">
        <v>0</v>
      </c>
      <c r="AT684" s="1">
        <f t="shared" si="71"/>
        <v>70412819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10625261</v>
      </c>
      <c r="G685" s="1">
        <v>6851974</v>
      </c>
      <c r="H685" s="1">
        <v>0</v>
      </c>
      <c r="I685" s="1">
        <v>7179454</v>
      </c>
      <c r="J685" s="1">
        <v>0</v>
      </c>
      <c r="K685" s="1">
        <v>4620000</v>
      </c>
      <c r="L685" s="1">
        <v>0</v>
      </c>
      <c r="M685" s="1">
        <v>400000</v>
      </c>
      <c r="N685" s="1">
        <v>1727919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11726834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1234229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6347204</v>
      </c>
      <c r="AM685" s="1">
        <v>0</v>
      </c>
      <c r="AN685" s="1">
        <v>53082875</v>
      </c>
      <c r="AO685" s="1">
        <v>10322563</v>
      </c>
      <c r="AP685" s="1">
        <v>42760312</v>
      </c>
      <c r="AQ685" s="1">
        <v>10362575</v>
      </c>
      <c r="AR685" s="1">
        <v>1554386</v>
      </c>
      <c r="AS685" s="1">
        <v>0</v>
      </c>
      <c r="AT685" s="1">
        <f t="shared" si="71"/>
        <v>64999836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13660875</v>
      </c>
      <c r="G686" s="1">
        <v>13524841</v>
      </c>
      <c r="H686" s="1">
        <v>0</v>
      </c>
      <c r="I686" s="1">
        <v>11694205</v>
      </c>
      <c r="J686" s="1">
        <v>0</v>
      </c>
      <c r="K686" s="1">
        <v>0</v>
      </c>
      <c r="L686" s="1">
        <v>0</v>
      </c>
      <c r="M686" s="1">
        <v>400000</v>
      </c>
      <c r="N686" s="1">
        <v>2640523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15216657</v>
      </c>
      <c r="W686" s="1">
        <v>1100000</v>
      </c>
      <c r="X686" s="1">
        <v>2002419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1886082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9982848</v>
      </c>
      <c r="AM686" s="1">
        <v>0</v>
      </c>
      <c r="AN686" s="1">
        <v>75600988</v>
      </c>
      <c r="AO686" s="1">
        <v>12788471</v>
      </c>
      <c r="AP686" s="1">
        <v>62812517</v>
      </c>
      <c r="AQ686" s="1">
        <v>14421688</v>
      </c>
      <c r="AR686" s="1">
        <v>2163253</v>
      </c>
      <c r="AS686" s="1">
        <v>0</v>
      </c>
      <c r="AT686" s="1">
        <f t="shared" si="71"/>
        <v>92185929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11470917</v>
      </c>
      <c r="G687" s="1">
        <v>4068727</v>
      </c>
      <c r="H687" s="1">
        <v>0</v>
      </c>
      <c r="I687" s="1">
        <v>8794166</v>
      </c>
      <c r="J687" s="1">
        <v>0</v>
      </c>
      <c r="K687" s="1">
        <v>4620000</v>
      </c>
      <c r="L687" s="1">
        <v>0</v>
      </c>
      <c r="M687" s="1">
        <v>400000</v>
      </c>
      <c r="N687" s="1">
        <v>2048068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13391225</v>
      </c>
      <c r="W687" s="1">
        <v>1100000</v>
      </c>
      <c r="X687" s="1">
        <v>1665133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1462906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7186314</v>
      </c>
      <c r="AM687" s="1">
        <v>0</v>
      </c>
      <c r="AN687" s="1">
        <v>59699994</v>
      </c>
      <c r="AO687" s="1">
        <v>7655106</v>
      </c>
      <c r="AP687" s="1">
        <v>52044888</v>
      </c>
      <c r="AQ687" s="1">
        <v>11241491</v>
      </c>
      <c r="AR687" s="1">
        <v>1686224</v>
      </c>
      <c r="AS687" s="1">
        <v>0</v>
      </c>
      <c r="AT687" s="1">
        <f t="shared" si="71"/>
        <v>72627709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5354658</v>
      </c>
      <c r="G688" s="1">
        <v>1394003</v>
      </c>
      <c r="H688" s="1">
        <v>0</v>
      </c>
      <c r="I688" s="1">
        <v>3908901</v>
      </c>
      <c r="J688" s="1">
        <v>0</v>
      </c>
      <c r="K688" s="1">
        <v>0</v>
      </c>
      <c r="L688" s="1">
        <v>3741390</v>
      </c>
      <c r="M688" s="1">
        <v>400000</v>
      </c>
      <c r="N688" s="1">
        <v>2836905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3913167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2376278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1784324</v>
      </c>
      <c r="AK688" s="1">
        <v>0</v>
      </c>
      <c r="AL688" s="1">
        <v>0</v>
      </c>
      <c r="AM688" s="1">
        <v>0</v>
      </c>
      <c r="AN688" s="1">
        <v>26809626</v>
      </c>
      <c r="AO688" s="1">
        <v>4883340</v>
      </c>
      <c r="AP688" s="1">
        <v>21926286</v>
      </c>
      <c r="AQ688" s="1">
        <v>5361925</v>
      </c>
      <c r="AR688" s="1">
        <v>804289</v>
      </c>
      <c r="AS688" s="1">
        <v>300000</v>
      </c>
      <c r="AT688" s="1">
        <f t="shared" si="71"/>
        <v>33275840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10561314</v>
      </c>
      <c r="G689" s="1">
        <v>9720701</v>
      </c>
      <c r="H689" s="1">
        <v>0</v>
      </c>
      <c r="I689" s="1">
        <v>7351676</v>
      </c>
      <c r="J689" s="1">
        <v>0</v>
      </c>
      <c r="K689" s="1">
        <v>3465000</v>
      </c>
      <c r="L689" s="1">
        <v>0</v>
      </c>
      <c r="M689" s="1">
        <v>400000</v>
      </c>
      <c r="N689" s="1">
        <v>1707858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11690083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1219899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6828090</v>
      </c>
      <c r="AM689" s="1">
        <v>0</v>
      </c>
      <c r="AN689" s="1">
        <v>55577715</v>
      </c>
      <c r="AO689" s="1">
        <v>10037722</v>
      </c>
      <c r="AP689" s="1">
        <v>45539993</v>
      </c>
      <c r="AQ689" s="1">
        <v>11115543</v>
      </c>
      <c r="AR689" s="1">
        <v>1667331</v>
      </c>
      <c r="AS689" s="1">
        <v>0</v>
      </c>
      <c r="AT689" s="1">
        <f t="shared" si="71"/>
        <v>68360589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11598235</v>
      </c>
      <c r="G690" s="1">
        <v>3449958</v>
      </c>
      <c r="H690" s="1">
        <v>0</v>
      </c>
      <c r="I690" s="1">
        <v>8431117</v>
      </c>
      <c r="J690" s="1">
        <v>0</v>
      </c>
      <c r="K690" s="1">
        <v>4620000</v>
      </c>
      <c r="L690" s="1">
        <v>0</v>
      </c>
      <c r="M690" s="1">
        <v>400000</v>
      </c>
      <c r="N690" s="1">
        <v>2063239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1270000</v>
      </c>
      <c r="U690" s="1">
        <v>0</v>
      </c>
      <c r="V690" s="1">
        <v>6907654</v>
      </c>
      <c r="W690" s="1">
        <v>1100000</v>
      </c>
      <c r="X690" s="1">
        <v>1683615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1473743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7134351</v>
      </c>
      <c r="AM690" s="1">
        <v>0</v>
      </c>
      <c r="AN690" s="1">
        <v>51243181</v>
      </c>
      <c r="AO690" s="1">
        <v>12936131</v>
      </c>
      <c r="AP690" s="1">
        <v>38307050</v>
      </c>
      <c r="AQ690" s="1">
        <v>9772382</v>
      </c>
      <c r="AR690" s="1">
        <v>1465857</v>
      </c>
      <c r="AS690" s="1">
        <v>0</v>
      </c>
      <c r="AT690" s="1">
        <f t="shared" si="71"/>
        <v>62481420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10826896</v>
      </c>
      <c r="G691" s="1">
        <v>3687009</v>
      </c>
      <c r="H691" s="1">
        <v>0</v>
      </c>
      <c r="I691" s="1">
        <v>7590243</v>
      </c>
      <c r="J691" s="1">
        <v>0</v>
      </c>
      <c r="K691" s="1">
        <v>4620000</v>
      </c>
      <c r="L691" s="1">
        <v>0</v>
      </c>
      <c r="M691" s="1">
        <v>400000</v>
      </c>
      <c r="N691" s="1">
        <v>1804292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12134893</v>
      </c>
      <c r="W691" s="1">
        <v>1100000</v>
      </c>
      <c r="X691" s="1">
        <v>1418080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1288780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6547345</v>
      </c>
      <c r="AM691" s="1">
        <v>0</v>
      </c>
      <c r="AN691" s="1">
        <v>53798807</v>
      </c>
      <c r="AO691" s="1">
        <v>11812411</v>
      </c>
      <c r="AP691" s="1">
        <v>41986396</v>
      </c>
      <c r="AQ691" s="1">
        <v>10283508</v>
      </c>
      <c r="AR691" s="1">
        <v>1542526</v>
      </c>
      <c r="AS691" s="1">
        <v>0</v>
      </c>
      <c r="AT691" s="1">
        <f t="shared" si="71"/>
        <v>65624841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11376432</v>
      </c>
      <c r="G692" s="1">
        <v>7096548</v>
      </c>
      <c r="H692" s="1">
        <v>0</v>
      </c>
      <c r="I692" s="1">
        <v>8005342</v>
      </c>
      <c r="J692" s="1">
        <v>0</v>
      </c>
      <c r="K692" s="1">
        <v>3465000</v>
      </c>
      <c r="L692" s="1">
        <v>0</v>
      </c>
      <c r="M692" s="1">
        <v>400000</v>
      </c>
      <c r="N692" s="1">
        <v>2004170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12237284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1431550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6848650</v>
      </c>
      <c r="AM692" s="1">
        <v>0</v>
      </c>
      <c r="AN692" s="1">
        <v>55616394</v>
      </c>
      <c r="AO692" s="1">
        <v>8503554</v>
      </c>
      <c r="AP692" s="1">
        <v>47112840</v>
      </c>
      <c r="AQ692" s="1">
        <v>11123279</v>
      </c>
      <c r="AR692" s="1">
        <v>1668492</v>
      </c>
      <c r="AS692" s="1">
        <v>0</v>
      </c>
      <c r="AT692" s="1">
        <f t="shared" si="71"/>
        <v>68408165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11701421</v>
      </c>
      <c r="G693" s="1">
        <v>12926350</v>
      </c>
      <c r="H693" s="1">
        <v>0</v>
      </c>
      <c r="I693" s="1">
        <v>9114061</v>
      </c>
      <c r="J693" s="1">
        <v>0</v>
      </c>
      <c r="K693" s="1">
        <v>3465000</v>
      </c>
      <c r="L693" s="1">
        <v>0</v>
      </c>
      <c r="M693" s="1">
        <v>400000</v>
      </c>
      <c r="N693" s="1">
        <v>2122366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19602390</v>
      </c>
      <c r="W693" s="1">
        <v>1100000</v>
      </c>
      <c r="X693" s="1">
        <v>0</v>
      </c>
      <c r="Y693" s="1">
        <v>304159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1515971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4972392</v>
      </c>
      <c r="AM693" s="1">
        <v>0</v>
      </c>
      <c r="AN693" s="1">
        <v>68494110</v>
      </c>
      <c r="AO693" s="1">
        <v>14074760</v>
      </c>
      <c r="AP693" s="1">
        <v>54419350</v>
      </c>
      <c r="AQ693" s="1">
        <v>13444822</v>
      </c>
      <c r="AR693" s="1">
        <v>2016722</v>
      </c>
      <c r="AS693" s="1">
        <v>0</v>
      </c>
      <c r="AT693" s="1">
        <f t="shared" si="71"/>
        <v>83955654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11053219</v>
      </c>
      <c r="G694" s="1">
        <v>9050520</v>
      </c>
      <c r="H694" s="1">
        <v>0</v>
      </c>
      <c r="I694" s="1">
        <v>7929495</v>
      </c>
      <c r="J694" s="1">
        <v>0</v>
      </c>
      <c r="K694" s="1">
        <v>4620000</v>
      </c>
      <c r="L694" s="1">
        <v>0</v>
      </c>
      <c r="M694" s="1">
        <v>400000</v>
      </c>
      <c r="N694" s="1">
        <v>1888726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12491569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1349090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6661708</v>
      </c>
      <c r="AM694" s="1">
        <v>0</v>
      </c>
      <c r="AN694" s="1">
        <v>59260096</v>
      </c>
      <c r="AO694" s="1">
        <v>10557394</v>
      </c>
      <c r="AP694" s="1">
        <v>48702702</v>
      </c>
      <c r="AQ694" s="1">
        <v>11629765</v>
      </c>
      <c r="AR694" s="1">
        <v>1744465</v>
      </c>
      <c r="AS694" s="1">
        <v>0</v>
      </c>
      <c r="AT694" s="1">
        <f t="shared" si="71"/>
        <v>72634326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10851447</v>
      </c>
      <c r="G695" s="1">
        <v>3094685</v>
      </c>
      <c r="H695" s="1">
        <v>0</v>
      </c>
      <c r="I695" s="1">
        <v>7410531</v>
      </c>
      <c r="J695" s="1">
        <v>0</v>
      </c>
      <c r="K695" s="1">
        <v>4620000</v>
      </c>
      <c r="L695" s="1">
        <v>0</v>
      </c>
      <c r="M695" s="1">
        <v>400000</v>
      </c>
      <c r="N695" s="1">
        <v>1811532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1270000</v>
      </c>
      <c r="U695" s="1">
        <v>0</v>
      </c>
      <c r="V695" s="1">
        <v>12037294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1293951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6464433</v>
      </c>
      <c r="AM695" s="1">
        <v>0</v>
      </c>
      <c r="AN695" s="1">
        <v>51929083</v>
      </c>
      <c r="AO695" s="1">
        <v>9116246</v>
      </c>
      <c r="AP695" s="1">
        <v>42812837</v>
      </c>
      <c r="AQ695" s="1">
        <v>10131817</v>
      </c>
      <c r="AR695" s="1">
        <v>1519772</v>
      </c>
      <c r="AS695" s="1">
        <v>0</v>
      </c>
      <c r="AT695" s="1">
        <f t="shared" si="71"/>
        <v>63580672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10919199</v>
      </c>
      <c r="G696" s="1">
        <v>8880675</v>
      </c>
      <c r="H696" s="1">
        <v>0</v>
      </c>
      <c r="I696" s="1">
        <v>7638093</v>
      </c>
      <c r="J696" s="1">
        <v>0</v>
      </c>
      <c r="K696" s="1">
        <v>4620000</v>
      </c>
      <c r="L696" s="1">
        <v>0</v>
      </c>
      <c r="M696" s="1">
        <v>400000</v>
      </c>
      <c r="N696" s="1">
        <v>1838531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1270000</v>
      </c>
      <c r="U696" s="1">
        <v>0</v>
      </c>
      <c r="V696" s="1">
        <v>12355722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1313238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6532588</v>
      </c>
      <c r="AM696" s="1">
        <v>0</v>
      </c>
      <c r="AN696" s="1">
        <v>59564360</v>
      </c>
      <c r="AO696" s="1">
        <v>10170201</v>
      </c>
      <c r="AP696" s="1">
        <v>49394159</v>
      </c>
      <c r="AQ696" s="1">
        <v>11436618</v>
      </c>
      <c r="AR696" s="1">
        <v>1715493</v>
      </c>
      <c r="AS696" s="1">
        <v>0</v>
      </c>
      <c r="AT696" s="1">
        <f t="shared" si="71"/>
        <v>72716471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11676489</v>
      </c>
      <c r="G697" s="1">
        <v>4527350</v>
      </c>
      <c r="H697" s="1">
        <v>0</v>
      </c>
      <c r="I697" s="1">
        <v>9909061</v>
      </c>
      <c r="J697" s="1">
        <v>0</v>
      </c>
      <c r="K697" s="1">
        <v>4620000</v>
      </c>
      <c r="L697" s="1">
        <v>0</v>
      </c>
      <c r="M697" s="1">
        <v>400000</v>
      </c>
      <c r="N697" s="1">
        <v>2091015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8985857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1493582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3584597</v>
      </c>
      <c r="AM697" s="1">
        <v>0</v>
      </c>
      <c r="AN697" s="1">
        <v>48387951</v>
      </c>
      <c r="AO697" s="1">
        <v>10485841</v>
      </c>
      <c r="AP697" s="1">
        <v>37902110</v>
      </c>
      <c r="AQ697" s="1">
        <v>9677590</v>
      </c>
      <c r="AR697" s="1">
        <v>1451639</v>
      </c>
      <c r="AS697" s="1">
        <v>0</v>
      </c>
      <c r="AT697" s="1">
        <f t="shared" si="71"/>
        <v>59517180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11786223</v>
      </c>
      <c r="G698" s="1">
        <v>8176916</v>
      </c>
      <c r="H698" s="1">
        <v>0</v>
      </c>
      <c r="I698" s="1">
        <v>8827333</v>
      </c>
      <c r="J698" s="1">
        <v>0</v>
      </c>
      <c r="K698" s="1">
        <v>4620000</v>
      </c>
      <c r="L698" s="1">
        <v>0</v>
      </c>
      <c r="M698" s="1">
        <v>400000</v>
      </c>
      <c r="N698" s="1">
        <v>2159392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13015634</v>
      </c>
      <c r="W698" s="1">
        <v>1100000</v>
      </c>
      <c r="X698" s="1">
        <v>1710903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1542423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7237682</v>
      </c>
      <c r="AM698" s="1">
        <v>0</v>
      </c>
      <c r="AN698" s="1">
        <v>61687775</v>
      </c>
      <c r="AO698" s="1">
        <v>12954874</v>
      </c>
      <c r="AP698" s="1">
        <v>48732901</v>
      </c>
      <c r="AQ698" s="1">
        <v>12115301</v>
      </c>
      <c r="AR698" s="1">
        <v>1817295</v>
      </c>
      <c r="AS698" s="1">
        <v>0</v>
      </c>
      <c r="AT698" s="1">
        <f t="shared" si="71"/>
        <v>75620371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10854850</v>
      </c>
      <c r="G699" s="1">
        <v>3388794</v>
      </c>
      <c r="H699" s="1">
        <v>0</v>
      </c>
      <c r="I699" s="1">
        <v>7400941</v>
      </c>
      <c r="J699" s="1">
        <v>0</v>
      </c>
      <c r="K699" s="1">
        <v>4620000</v>
      </c>
      <c r="L699" s="1">
        <v>0</v>
      </c>
      <c r="M699" s="1">
        <v>400000</v>
      </c>
      <c r="N699" s="1">
        <v>1813496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12082841</v>
      </c>
      <c r="W699" s="1">
        <v>1100000</v>
      </c>
      <c r="X699" s="1">
        <v>1575704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1295355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6572562</v>
      </c>
      <c r="AM699" s="1">
        <v>0</v>
      </c>
      <c r="AN699" s="1">
        <v>51104543</v>
      </c>
      <c r="AO699" s="1">
        <v>9275563</v>
      </c>
      <c r="AP699" s="1">
        <v>41828980</v>
      </c>
      <c r="AQ699" s="1">
        <v>10220909</v>
      </c>
      <c r="AR699" s="1">
        <v>1533136</v>
      </c>
      <c r="AS699" s="1">
        <v>0</v>
      </c>
      <c r="AT699" s="1">
        <f t="shared" si="71"/>
        <v>62858588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11779665</v>
      </c>
      <c r="G700" s="1">
        <v>13161386</v>
      </c>
      <c r="H700" s="1">
        <v>0</v>
      </c>
      <c r="I700" s="1">
        <v>10135084</v>
      </c>
      <c r="J700" s="1">
        <v>0</v>
      </c>
      <c r="K700" s="1">
        <v>4620000</v>
      </c>
      <c r="L700" s="1">
        <v>0</v>
      </c>
      <c r="M700" s="1">
        <v>400000</v>
      </c>
      <c r="N700" s="1">
        <v>2151876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7966971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1537054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9805080</v>
      </c>
      <c r="AM700" s="1">
        <v>0</v>
      </c>
      <c r="AN700" s="1">
        <v>67859605</v>
      </c>
      <c r="AO700" s="1">
        <v>12357458</v>
      </c>
      <c r="AP700" s="1">
        <v>55502147</v>
      </c>
      <c r="AQ700" s="1">
        <v>12873413</v>
      </c>
      <c r="AR700" s="1">
        <v>1931012</v>
      </c>
      <c r="AS700" s="1">
        <v>0</v>
      </c>
      <c r="AT700" s="1">
        <f t="shared" si="71"/>
        <v>82664030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11796355</v>
      </c>
      <c r="G701" s="1">
        <v>5595677</v>
      </c>
      <c r="H701" s="1">
        <v>0</v>
      </c>
      <c r="I701" s="1">
        <v>10554072</v>
      </c>
      <c r="J701" s="1">
        <v>0</v>
      </c>
      <c r="K701" s="1">
        <v>4620000</v>
      </c>
      <c r="L701" s="1">
        <v>0</v>
      </c>
      <c r="M701" s="1">
        <v>400000</v>
      </c>
      <c r="N701" s="1">
        <v>2160617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8164954</v>
      </c>
      <c r="W701" s="1">
        <v>1100000</v>
      </c>
      <c r="X701" s="1">
        <v>1712374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1543298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9835562</v>
      </c>
      <c r="AM701" s="1">
        <v>0</v>
      </c>
      <c r="AN701" s="1">
        <v>58752909</v>
      </c>
      <c r="AO701" s="1">
        <v>11272999</v>
      </c>
      <c r="AP701" s="1">
        <v>47479910</v>
      </c>
      <c r="AQ701" s="1">
        <v>11496582</v>
      </c>
      <c r="AR701" s="1">
        <v>1724487</v>
      </c>
      <c r="AS701" s="1">
        <v>0</v>
      </c>
      <c r="AT701" s="1">
        <f t="shared" si="71"/>
        <v>71973978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11031499</v>
      </c>
      <c r="G702" s="1">
        <v>5894317</v>
      </c>
      <c r="H702" s="1">
        <v>0</v>
      </c>
      <c r="I702" s="1">
        <v>7617469</v>
      </c>
      <c r="J702" s="1">
        <v>0</v>
      </c>
      <c r="K702" s="1">
        <v>4620000</v>
      </c>
      <c r="L702" s="1">
        <v>0</v>
      </c>
      <c r="M702" s="1">
        <v>400000</v>
      </c>
      <c r="N702" s="1">
        <v>1846901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8431156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1319215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3166116</v>
      </c>
      <c r="AM702" s="1">
        <v>0</v>
      </c>
      <c r="AN702" s="1">
        <v>46696673</v>
      </c>
      <c r="AO702" s="1">
        <v>7129681</v>
      </c>
      <c r="AP702" s="1">
        <v>39566992</v>
      </c>
      <c r="AQ702" s="1">
        <v>9085335</v>
      </c>
      <c r="AR702" s="1">
        <v>1362800</v>
      </c>
      <c r="AS702" s="1">
        <v>0</v>
      </c>
      <c r="AT702" s="1">
        <f t="shared" si="71"/>
        <v>57144808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13888865</v>
      </c>
      <c r="G703" s="1">
        <v>6677278</v>
      </c>
      <c r="H703" s="1">
        <v>0</v>
      </c>
      <c r="I703" s="1">
        <v>11671245</v>
      </c>
      <c r="J703" s="1">
        <v>0</v>
      </c>
      <c r="K703" s="1">
        <v>4620000</v>
      </c>
      <c r="L703" s="1">
        <v>0</v>
      </c>
      <c r="M703" s="1">
        <v>400000</v>
      </c>
      <c r="N703" s="1">
        <v>2930706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14691241</v>
      </c>
      <c r="W703" s="1">
        <v>1100000</v>
      </c>
      <c r="X703" s="1">
        <v>2016123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2093359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10697933</v>
      </c>
      <c r="AM703" s="1">
        <v>0</v>
      </c>
      <c r="AN703" s="1">
        <v>70786750</v>
      </c>
      <c r="AO703" s="1">
        <v>11052173</v>
      </c>
      <c r="AP703" s="1">
        <v>59734577</v>
      </c>
      <c r="AQ703" s="1">
        <v>14157352</v>
      </c>
      <c r="AR703" s="1">
        <v>2123600</v>
      </c>
      <c r="AS703" s="1">
        <v>0</v>
      </c>
      <c r="AT703" s="1">
        <f t="shared" si="71"/>
        <v>87067702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17411102</v>
      </c>
      <c r="G704" s="1">
        <v>23398815</v>
      </c>
      <c r="H704" s="1">
        <v>0</v>
      </c>
      <c r="I704" s="1">
        <v>13418990</v>
      </c>
      <c r="J704" s="1">
        <v>0</v>
      </c>
      <c r="K704" s="1">
        <v>5500000</v>
      </c>
      <c r="L704" s="1">
        <v>0</v>
      </c>
      <c r="M704" s="1">
        <v>400000</v>
      </c>
      <c r="N704" s="1">
        <v>2888481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7207936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2063201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3713761</v>
      </c>
      <c r="AM704" s="1">
        <v>0</v>
      </c>
      <c r="AN704" s="1">
        <v>79483555</v>
      </c>
      <c r="AO704" s="1">
        <v>18216330</v>
      </c>
      <c r="AP704" s="1">
        <v>61267225</v>
      </c>
      <c r="AQ704" s="1">
        <v>15420457</v>
      </c>
      <c r="AR704" s="1">
        <v>2313069</v>
      </c>
      <c r="AS704" s="1">
        <v>0</v>
      </c>
      <c r="AT704" s="1">
        <f t="shared" si="71"/>
        <v>97217081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13789194</v>
      </c>
      <c r="G705" s="1">
        <v>13573633</v>
      </c>
      <c r="H705" s="1">
        <v>0</v>
      </c>
      <c r="I705" s="1">
        <v>9572281</v>
      </c>
      <c r="J705" s="1">
        <v>0</v>
      </c>
      <c r="K705" s="1">
        <v>5500000</v>
      </c>
      <c r="L705" s="1">
        <v>0</v>
      </c>
      <c r="M705" s="1">
        <v>400000</v>
      </c>
      <c r="N705" s="1">
        <v>2022396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5949957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1444568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2195743</v>
      </c>
      <c r="AM705" s="1">
        <v>0</v>
      </c>
      <c r="AN705" s="1">
        <v>55547772</v>
      </c>
      <c r="AO705" s="1">
        <v>10022025</v>
      </c>
      <c r="AP705" s="1">
        <v>45525747</v>
      </c>
      <c r="AQ705" s="1">
        <v>11109554</v>
      </c>
      <c r="AR705" s="1">
        <v>1666433</v>
      </c>
      <c r="AS705" s="1">
        <v>0</v>
      </c>
      <c r="AT705" s="1">
        <f t="shared" si="71"/>
        <v>68323759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12047052</v>
      </c>
      <c r="G706" s="1">
        <v>2057617</v>
      </c>
      <c r="H706" s="1">
        <v>0</v>
      </c>
      <c r="I706" s="1">
        <v>10018240</v>
      </c>
      <c r="J706" s="1">
        <v>0</v>
      </c>
      <c r="K706" s="1">
        <v>3465000</v>
      </c>
      <c r="L706" s="1">
        <v>0</v>
      </c>
      <c r="M706" s="1">
        <v>400000</v>
      </c>
      <c r="N706" s="1">
        <v>2237921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10511388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1598514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5243127</v>
      </c>
      <c r="AM706" s="1">
        <v>0</v>
      </c>
      <c r="AN706" s="1">
        <v>49948859</v>
      </c>
      <c r="AO706" s="1">
        <v>8964714</v>
      </c>
      <c r="AP706" s="1">
        <v>40984145</v>
      </c>
      <c r="AQ706" s="1">
        <v>9735772</v>
      </c>
      <c r="AR706" s="1">
        <v>1460366</v>
      </c>
      <c r="AS706" s="1">
        <v>0</v>
      </c>
      <c r="AT706" s="1">
        <f t="shared" si="71"/>
        <v>61144997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15330566</v>
      </c>
      <c r="G707" s="1">
        <v>13775979</v>
      </c>
      <c r="H707" s="1">
        <v>0</v>
      </c>
      <c r="I707" s="1">
        <v>12445840</v>
      </c>
      <c r="J707" s="1">
        <v>0</v>
      </c>
      <c r="K707" s="1">
        <v>4125000</v>
      </c>
      <c r="L707" s="1">
        <v>0</v>
      </c>
      <c r="M707" s="1">
        <v>400000</v>
      </c>
      <c r="N707" s="1">
        <v>2519070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17571005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1799336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9493365</v>
      </c>
      <c r="AM707" s="1">
        <v>0</v>
      </c>
      <c r="AN707" s="1">
        <v>80785566</v>
      </c>
      <c r="AO707" s="1">
        <v>12376518</v>
      </c>
      <c r="AP707" s="1">
        <v>68409048</v>
      </c>
      <c r="AQ707" s="1">
        <v>16076358</v>
      </c>
      <c r="AR707" s="1">
        <v>2411454</v>
      </c>
      <c r="AS707" s="1">
        <v>0</v>
      </c>
      <c r="AT707" s="1">
        <f t="shared" ref="AT707:AT770" si="79">AS707+AR707+AQ707+AN707</f>
        <v>99273378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16396427</v>
      </c>
      <c r="G708" s="1">
        <v>14396785</v>
      </c>
      <c r="H708" s="1">
        <v>0</v>
      </c>
      <c r="I708" s="1">
        <v>14374087</v>
      </c>
      <c r="J708" s="1">
        <v>0</v>
      </c>
      <c r="K708" s="1">
        <v>5500000</v>
      </c>
      <c r="L708" s="1">
        <v>0</v>
      </c>
      <c r="M708" s="1">
        <v>400000</v>
      </c>
      <c r="N708" s="1">
        <v>2892122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19547531</v>
      </c>
      <c r="W708" s="1">
        <v>1100000</v>
      </c>
      <c r="X708" s="1">
        <v>2380127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2065801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10537908</v>
      </c>
      <c r="AM708" s="1">
        <v>0</v>
      </c>
      <c r="AN708" s="1">
        <v>93083326</v>
      </c>
      <c r="AO708" s="1">
        <v>15045294</v>
      </c>
      <c r="AP708" s="1">
        <v>78038032</v>
      </c>
      <c r="AQ708" s="1">
        <v>16076358</v>
      </c>
      <c r="AR708" s="1">
        <v>2411454</v>
      </c>
      <c r="AS708" s="1">
        <v>0</v>
      </c>
      <c r="AT708" s="1">
        <f t="shared" si="79"/>
        <v>111571138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15366497</v>
      </c>
      <c r="G709" s="1">
        <v>8093320</v>
      </c>
      <c r="H709" s="1">
        <v>0</v>
      </c>
      <c r="I709" s="1">
        <v>11339330</v>
      </c>
      <c r="J709" s="1">
        <v>0</v>
      </c>
      <c r="K709" s="1">
        <v>4125000</v>
      </c>
      <c r="L709" s="1">
        <v>0</v>
      </c>
      <c r="M709" s="1">
        <v>400000</v>
      </c>
      <c r="N709" s="1">
        <v>2517698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34749571</v>
      </c>
      <c r="W709" s="1">
        <v>1100000</v>
      </c>
      <c r="X709" s="1">
        <v>2370959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1798354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8206663</v>
      </c>
      <c r="AM709" s="1">
        <v>0</v>
      </c>
      <c r="AN709" s="1">
        <v>90067392</v>
      </c>
      <c r="AO709" s="1">
        <v>13428217</v>
      </c>
      <c r="AP709" s="1">
        <v>76639175</v>
      </c>
      <c r="AQ709" s="1">
        <v>17910237</v>
      </c>
      <c r="AR709" s="1">
        <v>2686532</v>
      </c>
      <c r="AS709" s="1">
        <v>0</v>
      </c>
      <c r="AT709" s="1">
        <f t="shared" si="79"/>
        <v>110664161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10881423</v>
      </c>
      <c r="G710" s="1">
        <v>6789963</v>
      </c>
      <c r="H710" s="1">
        <v>0</v>
      </c>
      <c r="I710" s="1">
        <v>7775093</v>
      </c>
      <c r="J710" s="1">
        <v>0</v>
      </c>
      <c r="K710" s="1">
        <v>4620000</v>
      </c>
      <c r="L710" s="1">
        <v>0</v>
      </c>
      <c r="M710" s="1">
        <v>400000</v>
      </c>
      <c r="N710" s="1">
        <v>1803848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6605067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1288462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7284431</v>
      </c>
      <c r="AM710" s="1">
        <v>0</v>
      </c>
      <c r="AN710" s="1">
        <v>51397848</v>
      </c>
      <c r="AO710" s="1">
        <v>7415478</v>
      </c>
      <c r="AP710" s="1">
        <v>43982370</v>
      </c>
      <c r="AQ710" s="1">
        <v>10025570</v>
      </c>
      <c r="AR710" s="1">
        <v>1503835</v>
      </c>
      <c r="AS710" s="1">
        <v>0</v>
      </c>
      <c r="AT710" s="1">
        <f t="shared" si="79"/>
        <v>62927253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11457232</v>
      </c>
      <c r="G711" s="1">
        <v>8929415</v>
      </c>
      <c r="H711" s="1">
        <v>0</v>
      </c>
      <c r="I711" s="1">
        <v>7838788</v>
      </c>
      <c r="J711" s="1">
        <v>0</v>
      </c>
      <c r="K711" s="1">
        <v>4620000</v>
      </c>
      <c r="L711" s="1">
        <v>0</v>
      </c>
      <c r="M711" s="1">
        <v>400000</v>
      </c>
      <c r="N711" s="1">
        <v>1988367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5863225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1420262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3067766</v>
      </c>
      <c r="AM711" s="1">
        <v>0</v>
      </c>
      <c r="AN711" s="1">
        <v>47796324</v>
      </c>
      <c r="AO711" s="1">
        <v>12232882</v>
      </c>
      <c r="AP711" s="1">
        <v>35563442</v>
      </c>
      <c r="AQ711" s="1">
        <v>9337011</v>
      </c>
      <c r="AR711" s="1">
        <v>1400552</v>
      </c>
      <c r="AS711" s="1">
        <v>0</v>
      </c>
      <c r="AT711" s="1">
        <f t="shared" si="79"/>
        <v>58533887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11727902</v>
      </c>
      <c r="G712" s="1">
        <v>9960559</v>
      </c>
      <c r="H712" s="1">
        <v>0</v>
      </c>
      <c r="I712" s="1">
        <v>9248702</v>
      </c>
      <c r="J712" s="1">
        <v>0</v>
      </c>
      <c r="K712" s="1">
        <v>3465000</v>
      </c>
      <c r="L712" s="1">
        <v>0</v>
      </c>
      <c r="M712" s="1">
        <v>400000</v>
      </c>
      <c r="N712" s="1">
        <v>2120418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7474622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1514585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8243872</v>
      </c>
      <c r="AM712" s="1">
        <v>0</v>
      </c>
      <c r="AN712" s="1">
        <v>58228097</v>
      </c>
      <c r="AO712" s="1">
        <v>9570114</v>
      </c>
      <c r="AP712" s="1">
        <v>48657983</v>
      </c>
      <c r="AQ712" s="1">
        <v>11391619</v>
      </c>
      <c r="AR712" s="1">
        <v>1708743</v>
      </c>
      <c r="AS712" s="1">
        <v>0</v>
      </c>
      <c r="AT712" s="1">
        <f t="shared" si="79"/>
        <v>71328459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11957842</v>
      </c>
      <c r="G713" s="1">
        <v>8448885</v>
      </c>
      <c r="H713" s="1">
        <v>0</v>
      </c>
      <c r="I713" s="1">
        <v>8828940</v>
      </c>
      <c r="J713" s="1">
        <v>0</v>
      </c>
      <c r="K713" s="1">
        <v>4620000</v>
      </c>
      <c r="L713" s="1">
        <v>0</v>
      </c>
      <c r="M713" s="1">
        <v>400000</v>
      </c>
      <c r="N713" s="1">
        <v>2174407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6340229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1553148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3354799</v>
      </c>
      <c r="AM713" s="1">
        <v>0</v>
      </c>
      <c r="AN713" s="1">
        <v>50048250</v>
      </c>
      <c r="AO713" s="1">
        <v>11479412</v>
      </c>
      <c r="AP713" s="1">
        <v>38568838</v>
      </c>
      <c r="AQ713" s="1">
        <v>9755650</v>
      </c>
      <c r="AR713" s="1">
        <v>1463348</v>
      </c>
      <c r="AS713" s="1">
        <v>0</v>
      </c>
      <c r="AT713" s="1">
        <f t="shared" si="79"/>
        <v>61267248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11312853</v>
      </c>
      <c r="G714" s="1">
        <v>1438371</v>
      </c>
      <c r="H714" s="1">
        <v>0</v>
      </c>
      <c r="I714" s="1">
        <v>9354061</v>
      </c>
      <c r="J714" s="1">
        <v>0</v>
      </c>
      <c r="K714" s="1">
        <v>4620000</v>
      </c>
      <c r="L714" s="1">
        <v>0</v>
      </c>
      <c r="M714" s="1">
        <v>400000</v>
      </c>
      <c r="N714" s="1">
        <v>1977084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7555694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1412203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9155642</v>
      </c>
      <c r="AM714" s="1">
        <v>0</v>
      </c>
      <c r="AN714" s="1">
        <v>51238096</v>
      </c>
      <c r="AO714" s="1">
        <v>7892640</v>
      </c>
      <c r="AP714" s="1">
        <v>43345456</v>
      </c>
      <c r="AQ714" s="1">
        <v>9993619</v>
      </c>
      <c r="AR714" s="1">
        <v>1499043</v>
      </c>
      <c r="AS714" s="1">
        <v>0</v>
      </c>
      <c r="AT714" s="1">
        <f t="shared" si="79"/>
        <v>62730758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11228292</v>
      </c>
      <c r="G715" s="1">
        <v>8029850</v>
      </c>
      <c r="H715" s="1">
        <v>0</v>
      </c>
      <c r="I715" s="1">
        <v>8674756</v>
      </c>
      <c r="J715" s="1">
        <v>0</v>
      </c>
      <c r="K715" s="1">
        <v>4620000</v>
      </c>
      <c r="L715" s="1">
        <v>0</v>
      </c>
      <c r="M715" s="1">
        <v>400000</v>
      </c>
      <c r="N715" s="1">
        <v>1935113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7030070</v>
      </c>
      <c r="W715" s="1">
        <v>1100000</v>
      </c>
      <c r="X715" s="1">
        <v>1629913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1382224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7681025</v>
      </c>
      <c r="AM715" s="1">
        <v>0</v>
      </c>
      <c r="AN715" s="1">
        <v>56092512</v>
      </c>
      <c r="AO715" s="1">
        <v>8632615</v>
      </c>
      <c r="AP715" s="1">
        <v>47459897</v>
      </c>
      <c r="AQ715" s="1">
        <v>10742249</v>
      </c>
      <c r="AR715" s="1">
        <v>1611337</v>
      </c>
      <c r="AS715" s="1">
        <v>0</v>
      </c>
      <c r="AT715" s="1">
        <f t="shared" si="79"/>
        <v>68446098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11458172</v>
      </c>
      <c r="G716" s="1">
        <v>9276734</v>
      </c>
      <c r="H716" s="1">
        <v>0</v>
      </c>
      <c r="I716" s="1">
        <v>9073006</v>
      </c>
      <c r="J716" s="1">
        <v>0</v>
      </c>
      <c r="K716" s="1">
        <v>4620000</v>
      </c>
      <c r="L716" s="1">
        <v>0</v>
      </c>
      <c r="M716" s="1">
        <v>400000</v>
      </c>
      <c r="N716" s="1">
        <v>2048054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13464343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1462895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7826139</v>
      </c>
      <c r="AM716" s="1">
        <v>0</v>
      </c>
      <c r="AN716" s="1">
        <v>64773895</v>
      </c>
      <c r="AO716" s="1">
        <v>8885088</v>
      </c>
      <c r="AP716" s="1">
        <v>55888807</v>
      </c>
      <c r="AQ716" s="1">
        <v>12478525</v>
      </c>
      <c r="AR716" s="1">
        <v>1871779</v>
      </c>
      <c r="AS716" s="1">
        <v>0</v>
      </c>
      <c r="AT716" s="1">
        <f t="shared" si="79"/>
        <v>79124199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11323041</v>
      </c>
      <c r="G717" s="1">
        <v>10241048</v>
      </c>
      <c r="H717" s="1">
        <v>0</v>
      </c>
      <c r="I717" s="1">
        <v>8502560</v>
      </c>
      <c r="J717" s="1">
        <v>0</v>
      </c>
      <c r="K717" s="1">
        <v>3465000</v>
      </c>
      <c r="L717" s="1">
        <v>0</v>
      </c>
      <c r="M717" s="1">
        <v>400000</v>
      </c>
      <c r="N717" s="1">
        <v>1994764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13062266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1424832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7671408</v>
      </c>
      <c r="AM717" s="1">
        <v>0</v>
      </c>
      <c r="AN717" s="1">
        <v>60828586</v>
      </c>
      <c r="AO717" s="1">
        <v>8803202</v>
      </c>
      <c r="AP717" s="1">
        <v>52025384</v>
      </c>
      <c r="AQ717" s="1">
        <v>12165717</v>
      </c>
      <c r="AR717" s="1">
        <v>1824858</v>
      </c>
      <c r="AS717" s="1">
        <v>0</v>
      </c>
      <c r="AT717" s="1">
        <f t="shared" si="79"/>
        <v>74819161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20561669</v>
      </c>
      <c r="G718" s="1">
        <v>7053000</v>
      </c>
      <c r="H718" s="1">
        <v>0</v>
      </c>
      <c r="I718" s="1">
        <v>17125576</v>
      </c>
      <c r="J718" s="1">
        <v>0</v>
      </c>
      <c r="K718" s="1">
        <v>5500000</v>
      </c>
      <c r="L718" s="1">
        <v>0</v>
      </c>
      <c r="M718" s="1">
        <v>400000</v>
      </c>
      <c r="N718" s="1">
        <v>2853447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4543232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2038176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2853447</v>
      </c>
      <c r="AM718" s="1">
        <v>53197238</v>
      </c>
      <c r="AN718" s="1">
        <v>120559592</v>
      </c>
      <c r="AO718" s="1">
        <v>22144653</v>
      </c>
      <c r="AP718" s="1">
        <v>98414939</v>
      </c>
      <c r="AQ718" s="1">
        <v>12805709</v>
      </c>
      <c r="AR718" s="1">
        <v>1920856</v>
      </c>
      <c r="AS718" s="1">
        <v>0</v>
      </c>
      <c r="AT718" s="1">
        <f t="shared" si="79"/>
        <v>135286157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6933857</v>
      </c>
      <c r="G719" s="1">
        <v>5502231</v>
      </c>
      <c r="H719" s="1">
        <v>0</v>
      </c>
      <c r="I719" s="1">
        <v>4229652</v>
      </c>
      <c r="J719" s="1">
        <v>0</v>
      </c>
      <c r="K719" s="1">
        <v>0</v>
      </c>
      <c r="L719" s="1">
        <v>5128258</v>
      </c>
      <c r="M719" s="1">
        <v>400000</v>
      </c>
      <c r="N719" s="1">
        <v>3466929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6232794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2963804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37068794</v>
      </c>
      <c r="AO719" s="1">
        <v>5850088</v>
      </c>
      <c r="AP719" s="1">
        <v>31218706</v>
      </c>
      <c r="AQ719" s="1">
        <v>7191505</v>
      </c>
      <c r="AR719" s="1">
        <v>1078726</v>
      </c>
      <c r="AS719" s="1">
        <v>795000</v>
      </c>
      <c r="AT719" s="1">
        <f t="shared" si="79"/>
        <v>46134025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5996131</v>
      </c>
      <c r="G720" s="1">
        <v>3254496</v>
      </c>
      <c r="H720" s="1">
        <v>0</v>
      </c>
      <c r="I720" s="1">
        <v>3777562</v>
      </c>
      <c r="J720" s="1">
        <v>0</v>
      </c>
      <c r="K720" s="1">
        <v>0</v>
      </c>
      <c r="L720" s="1">
        <v>5829325</v>
      </c>
      <c r="M720" s="1">
        <v>400000</v>
      </c>
      <c r="N720" s="1">
        <v>2978210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4479198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2787184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33935913</v>
      </c>
      <c r="AO720" s="1">
        <v>7633200</v>
      </c>
      <c r="AP720" s="1">
        <v>26302713</v>
      </c>
      <c r="AQ720" s="1">
        <v>6120421</v>
      </c>
      <c r="AR720" s="1">
        <v>918063</v>
      </c>
      <c r="AS720" s="1">
        <v>1590000</v>
      </c>
      <c r="AT720" s="1">
        <f t="shared" si="79"/>
        <v>42564397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4773777</v>
      </c>
      <c r="G721" s="1">
        <v>10115879</v>
      </c>
      <c r="H721" s="1">
        <v>0</v>
      </c>
      <c r="I721" s="1">
        <v>3007479</v>
      </c>
      <c r="J721" s="1">
        <v>0</v>
      </c>
      <c r="K721" s="1">
        <v>0</v>
      </c>
      <c r="L721" s="1">
        <v>5392140</v>
      </c>
      <c r="M721" s="1">
        <v>400000</v>
      </c>
      <c r="N721" s="1">
        <v>2386889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4919207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34317909</v>
      </c>
      <c r="AO721" s="1">
        <v>7287957</v>
      </c>
      <c r="AP721" s="1">
        <v>27029952</v>
      </c>
      <c r="AQ721" s="1">
        <v>6419074</v>
      </c>
      <c r="AR721" s="1">
        <v>962861</v>
      </c>
      <c r="AS721" s="1">
        <v>1060000</v>
      </c>
      <c r="AT721" s="1">
        <f t="shared" si="79"/>
        <v>42759844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8616379</v>
      </c>
      <c r="G722" s="1">
        <v>9546604</v>
      </c>
      <c r="H722" s="1">
        <v>0</v>
      </c>
      <c r="I722" s="1">
        <v>6031465</v>
      </c>
      <c r="J722" s="1">
        <v>0</v>
      </c>
      <c r="K722" s="1">
        <v>0</v>
      </c>
      <c r="L722" s="1">
        <v>3741390</v>
      </c>
      <c r="M722" s="1">
        <v>400000</v>
      </c>
      <c r="N722" s="1">
        <v>4564969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4655799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41990413</v>
      </c>
      <c r="AO722" s="1">
        <v>9201558</v>
      </c>
      <c r="AP722" s="1">
        <v>32788855</v>
      </c>
      <c r="AQ722" s="1">
        <v>7731321</v>
      </c>
      <c r="AR722" s="1">
        <v>1159698</v>
      </c>
      <c r="AS722" s="1">
        <v>1325000</v>
      </c>
      <c r="AT722" s="1">
        <f t="shared" si="79"/>
        <v>52206432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5573006</v>
      </c>
      <c r="G723" s="1">
        <v>6896183</v>
      </c>
      <c r="H723" s="1">
        <v>0</v>
      </c>
      <c r="I723" s="1">
        <v>3343804</v>
      </c>
      <c r="J723" s="1">
        <v>0</v>
      </c>
      <c r="K723" s="1">
        <v>0</v>
      </c>
      <c r="L723" s="1">
        <v>5522616</v>
      </c>
      <c r="M723" s="1">
        <v>400000</v>
      </c>
      <c r="N723" s="1">
        <v>2786503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3567426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30300807</v>
      </c>
      <c r="AO723" s="1">
        <v>5742636</v>
      </c>
      <c r="AP723" s="1">
        <v>24558171</v>
      </c>
      <c r="AQ723" s="1">
        <v>5837908</v>
      </c>
      <c r="AR723" s="1">
        <v>875686</v>
      </c>
      <c r="AS723" s="1">
        <v>795000</v>
      </c>
      <c r="AT723" s="1">
        <f t="shared" si="79"/>
        <v>37809401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9093937</v>
      </c>
      <c r="G724" s="1">
        <v>5968977</v>
      </c>
      <c r="H724" s="1">
        <v>0</v>
      </c>
      <c r="I724" s="1">
        <v>6638574</v>
      </c>
      <c r="J724" s="1">
        <v>0</v>
      </c>
      <c r="K724" s="1">
        <v>0</v>
      </c>
      <c r="L724" s="1">
        <v>3741390</v>
      </c>
      <c r="M724" s="1">
        <v>400000</v>
      </c>
      <c r="N724" s="1">
        <v>4850100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5886335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38790582</v>
      </c>
      <c r="AO724" s="1">
        <v>6867104</v>
      </c>
      <c r="AP724" s="1">
        <v>31923478</v>
      </c>
      <c r="AQ724" s="1">
        <v>7535863</v>
      </c>
      <c r="AR724" s="1">
        <v>1130379</v>
      </c>
      <c r="AS724" s="1">
        <v>795000</v>
      </c>
      <c r="AT724" s="1">
        <f t="shared" si="79"/>
        <v>48251824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5479691</v>
      </c>
      <c r="G725" s="1">
        <v>9053042</v>
      </c>
      <c r="H725" s="1">
        <v>0</v>
      </c>
      <c r="I725" s="1">
        <v>3452205</v>
      </c>
      <c r="J725" s="1">
        <v>0</v>
      </c>
      <c r="K725" s="1">
        <v>0</v>
      </c>
      <c r="L725" s="1">
        <v>4999225</v>
      </c>
      <c r="M725" s="1">
        <v>400000</v>
      </c>
      <c r="N725" s="1">
        <v>2903148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5285477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36006595</v>
      </c>
      <c r="AO725" s="1">
        <v>6874075</v>
      </c>
      <c r="AP725" s="1">
        <v>29132520</v>
      </c>
      <c r="AQ725" s="1">
        <v>6534558</v>
      </c>
      <c r="AR725" s="1">
        <v>980184</v>
      </c>
      <c r="AS725" s="1">
        <v>975000</v>
      </c>
      <c r="AT725" s="1">
        <f t="shared" si="79"/>
        <v>44496337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7576481</v>
      </c>
      <c r="G726" s="1">
        <v>5594951</v>
      </c>
      <c r="H726" s="1">
        <v>0</v>
      </c>
      <c r="I726" s="1">
        <v>5530831</v>
      </c>
      <c r="J726" s="1">
        <v>0</v>
      </c>
      <c r="K726" s="1">
        <v>0</v>
      </c>
      <c r="L726" s="1">
        <v>3741390</v>
      </c>
      <c r="M726" s="1">
        <v>400000</v>
      </c>
      <c r="N726" s="1">
        <v>4040790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6451354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38880873</v>
      </c>
      <c r="AO726" s="1">
        <v>7281388</v>
      </c>
      <c r="AP726" s="1">
        <v>31599485</v>
      </c>
      <c r="AQ726" s="1">
        <v>6887159</v>
      </c>
      <c r="AR726" s="1">
        <v>1033074</v>
      </c>
      <c r="AS726" s="1">
        <v>975000</v>
      </c>
      <c r="AT726" s="1">
        <f t="shared" si="79"/>
        <v>47776106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9313689</v>
      </c>
      <c r="G727" s="1">
        <v>0</v>
      </c>
      <c r="H727" s="1">
        <v>0</v>
      </c>
      <c r="I727" s="1">
        <v>6705856</v>
      </c>
      <c r="J727" s="1">
        <v>0</v>
      </c>
      <c r="K727" s="1">
        <v>0</v>
      </c>
      <c r="L727" s="1">
        <v>3741390</v>
      </c>
      <c r="M727" s="1">
        <v>400000</v>
      </c>
      <c r="N727" s="1">
        <v>4901941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10943876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41551828</v>
      </c>
      <c r="AO727" s="1">
        <v>6216442</v>
      </c>
      <c r="AP727" s="1">
        <v>35335386</v>
      </c>
      <c r="AQ727" s="1">
        <v>7421350</v>
      </c>
      <c r="AR727" s="1">
        <v>1113203</v>
      </c>
      <c r="AS727" s="1">
        <v>1060000</v>
      </c>
      <c r="AT727" s="1">
        <f t="shared" si="79"/>
        <v>51146381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8737524</v>
      </c>
      <c r="G728" s="1">
        <v>7150658</v>
      </c>
      <c r="H728" s="1">
        <v>0</v>
      </c>
      <c r="I728" s="1">
        <v>5417264</v>
      </c>
      <c r="J728" s="1">
        <v>0</v>
      </c>
      <c r="K728" s="1">
        <v>0</v>
      </c>
      <c r="L728" s="1">
        <v>4535499</v>
      </c>
      <c r="M728" s="1">
        <v>400000</v>
      </c>
      <c r="N728" s="1">
        <v>4660013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5602568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39826064</v>
      </c>
      <c r="AO728" s="1">
        <v>8802242</v>
      </c>
      <c r="AP728" s="1">
        <v>31023822</v>
      </c>
      <c r="AQ728" s="1">
        <v>7520705</v>
      </c>
      <c r="AR728" s="1">
        <v>1128106</v>
      </c>
      <c r="AS728" s="1">
        <v>780000</v>
      </c>
      <c r="AT728" s="1">
        <f t="shared" si="79"/>
        <v>49254875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7846491</v>
      </c>
      <c r="G729" s="1">
        <v>5773179</v>
      </c>
      <c r="H729" s="1">
        <v>0</v>
      </c>
      <c r="I729" s="1">
        <v>5571008</v>
      </c>
      <c r="J729" s="1">
        <v>0</v>
      </c>
      <c r="K729" s="1">
        <v>0</v>
      </c>
      <c r="L729" s="1">
        <v>3741390</v>
      </c>
      <c r="M729" s="1">
        <v>400000</v>
      </c>
      <c r="N729" s="1">
        <v>4184795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6868105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3201553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40909059</v>
      </c>
      <c r="AO729" s="1">
        <v>7319589</v>
      </c>
      <c r="AP729" s="1">
        <v>33589470</v>
      </c>
      <c r="AQ729" s="1">
        <v>7737304</v>
      </c>
      <c r="AR729" s="1">
        <v>1160596</v>
      </c>
      <c r="AS729" s="1">
        <v>1060000</v>
      </c>
      <c r="AT729" s="1">
        <f t="shared" si="79"/>
        <v>50866959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8861728</v>
      </c>
      <c r="G730" s="1">
        <v>6379062</v>
      </c>
      <c r="H730" s="1">
        <v>0</v>
      </c>
      <c r="I730" s="1">
        <v>6291827</v>
      </c>
      <c r="J730" s="1">
        <v>0</v>
      </c>
      <c r="K730" s="1">
        <v>0</v>
      </c>
      <c r="L730" s="1">
        <v>3741390</v>
      </c>
      <c r="M730" s="1">
        <v>400000</v>
      </c>
      <c r="N730" s="1">
        <v>4726255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7551360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3543180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45928609</v>
      </c>
      <c r="AO730" s="1">
        <v>8298488</v>
      </c>
      <c r="AP730" s="1">
        <v>37630121</v>
      </c>
      <c r="AQ730" s="1">
        <v>8518960</v>
      </c>
      <c r="AR730" s="1">
        <v>1277844</v>
      </c>
      <c r="AS730" s="1">
        <v>1325000</v>
      </c>
      <c r="AT730" s="1">
        <f t="shared" si="79"/>
        <v>57050413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7144465</v>
      </c>
      <c r="G731" s="1">
        <v>4349078</v>
      </c>
      <c r="H731" s="1">
        <v>0</v>
      </c>
      <c r="I731" s="1">
        <v>5144015</v>
      </c>
      <c r="J731" s="1">
        <v>0</v>
      </c>
      <c r="K731" s="1">
        <v>0</v>
      </c>
      <c r="L731" s="1">
        <v>3741390</v>
      </c>
      <c r="M731" s="1">
        <v>400000</v>
      </c>
      <c r="N731" s="1">
        <v>3810382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4812806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32724674</v>
      </c>
      <c r="AO731" s="1">
        <v>6274857</v>
      </c>
      <c r="AP731" s="1">
        <v>26449817</v>
      </c>
      <c r="AQ731" s="1">
        <v>6100427</v>
      </c>
      <c r="AR731" s="1">
        <v>915064</v>
      </c>
      <c r="AS731" s="1">
        <v>585000</v>
      </c>
      <c r="AT731" s="1">
        <f t="shared" si="79"/>
        <v>40325165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7209267</v>
      </c>
      <c r="G732" s="1">
        <v>939275</v>
      </c>
      <c r="H732" s="1">
        <v>0</v>
      </c>
      <c r="I732" s="1">
        <v>5118579</v>
      </c>
      <c r="J732" s="1">
        <v>0</v>
      </c>
      <c r="K732" s="1">
        <v>0</v>
      </c>
      <c r="L732" s="1">
        <v>3741390</v>
      </c>
      <c r="M732" s="1">
        <v>400000</v>
      </c>
      <c r="N732" s="1">
        <v>3844942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6707556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29061009</v>
      </c>
      <c r="AO732" s="1">
        <v>4492249</v>
      </c>
      <c r="AP732" s="1">
        <v>24568760</v>
      </c>
      <c r="AQ732" s="1">
        <v>5812202</v>
      </c>
      <c r="AR732" s="1">
        <v>871830</v>
      </c>
      <c r="AS732" s="1">
        <v>600000</v>
      </c>
      <c r="AT732" s="1">
        <f t="shared" si="79"/>
        <v>36345041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5148082</v>
      </c>
      <c r="G733" s="1">
        <v>1092165</v>
      </c>
      <c r="H733" s="1">
        <v>0</v>
      </c>
      <c r="I733" s="1">
        <v>3243292</v>
      </c>
      <c r="J733" s="1">
        <v>0</v>
      </c>
      <c r="K733" s="1">
        <v>0</v>
      </c>
      <c r="L733" s="1">
        <v>5528880</v>
      </c>
      <c r="M733" s="1">
        <v>400000</v>
      </c>
      <c r="N733" s="1">
        <v>2556995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5633515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28036736</v>
      </c>
      <c r="AO733" s="1">
        <v>5262139</v>
      </c>
      <c r="AP733" s="1">
        <v>22774597</v>
      </c>
      <c r="AQ733" s="1">
        <v>4940586</v>
      </c>
      <c r="AR733" s="1">
        <v>741088</v>
      </c>
      <c r="AS733" s="1">
        <v>390000</v>
      </c>
      <c r="AT733" s="1">
        <f t="shared" si="79"/>
        <v>34108410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17905578</v>
      </c>
      <c r="G734" s="1">
        <v>24505529</v>
      </c>
      <c r="H734" s="1">
        <v>6289500</v>
      </c>
      <c r="I734" s="1">
        <v>13820846</v>
      </c>
      <c r="J734" s="1">
        <v>0</v>
      </c>
      <c r="K734" s="1">
        <v>5500000</v>
      </c>
      <c r="L734" s="1">
        <v>0</v>
      </c>
      <c r="M734" s="1">
        <v>400000</v>
      </c>
      <c r="N734" s="1">
        <v>2431873</v>
      </c>
      <c r="O734" s="1">
        <v>0</v>
      </c>
      <c r="P734" s="1">
        <v>0</v>
      </c>
      <c r="Q734" s="1">
        <v>0</v>
      </c>
      <c r="R734" s="1">
        <v>0</v>
      </c>
      <c r="S734" s="1">
        <v>2542500</v>
      </c>
      <c r="T734" s="1">
        <v>0</v>
      </c>
      <c r="U734" s="1">
        <v>0</v>
      </c>
      <c r="V734" s="1">
        <v>3850093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1737052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2605578</v>
      </c>
      <c r="AM734" s="1">
        <v>0</v>
      </c>
      <c r="AN734" s="1">
        <v>82688549</v>
      </c>
      <c r="AO734" s="1">
        <v>11945899</v>
      </c>
      <c r="AP734" s="1">
        <v>70742650</v>
      </c>
      <c r="AQ734" s="1">
        <v>14771310</v>
      </c>
      <c r="AR734" s="1">
        <v>2215696</v>
      </c>
      <c r="AS734" s="1">
        <v>0</v>
      </c>
      <c r="AT734" s="1">
        <f t="shared" si="79"/>
        <v>99675555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8570117</v>
      </c>
      <c r="G735" s="1">
        <v>10846144</v>
      </c>
      <c r="H735" s="1">
        <v>0</v>
      </c>
      <c r="I735" s="1">
        <v>6170485</v>
      </c>
      <c r="J735" s="1">
        <v>0</v>
      </c>
      <c r="K735" s="1">
        <v>0</v>
      </c>
      <c r="L735" s="1">
        <v>3741390</v>
      </c>
      <c r="M735" s="1">
        <v>400000</v>
      </c>
      <c r="N735" s="1">
        <v>4570729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7688350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46421022</v>
      </c>
      <c r="AO735" s="1">
        <v>10755899</v>
      </c>
      <c r="AP735" s="1">
        <v>35665123</v>
      </c>
      <c r="AQ735" s="1">
        <v>8617443</v>
      </c>
      <c r="AR735" s="1">
        <v>1292616</v>
      </c>
      <c r="AS735" s="1">
        <v>1590000</v>
      </c>
      <c r="AT735" s="1">
        <f t="shared" si="79"/>
        <v>57921081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5227394</v>
      </c>
      <c r="G736" s="1">
        <v>4227209</v>
      </c>
      <c r="H736" s="1">
        <v>0</v>
      </c>
      <c r="I736" s="1">
        <v>4181914</v>
      </c>
      <c r="J736" s="1">
        <v>0</v>
      </c>
      <c r="K736" s="1">
        <v>0</v>
      </c>
      <c r="L736" s="1">
        <v>5864890</v>
      </c>
      <c r="M736" s="1">
        <v>400000</v>
      </c>
      <c r="N736" s="1">
        <v>2613697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6074343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31911985</v>
      </c>
      <c r="AO736" s="1">
        <v>7829659</v>
      </c>
      <c r="AP736" s="1">
        <v>24082326</v>
      </c>
      <c r="AQ736" s="1">
        <v>5937889</v>
      </c>
      <c r="AR736" s="1">
        <v>890683</v>
      </c>
      <c r="AS736" s="1">
        <v>1060000</v>
      </c>
      <c r="AT736" s="1">
        <f t="shared" si="79"/>
        <v>39800557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8502219</v>
      </c>
      <c r="G737" s="1">
        <v>6887288</v>
      </c>
      <c r="H737" s="1">
        <v>0</v>
      </c>
      <c r="I737" s="1">
        <v>6121598</v>
      </c>
      <c r="J737" s="1">
        <v>0</v>
      </c>
      <c r="K737" s="1">
        <v>0</v>
      </c>
      <c r="L737" s="1">
        <v>3741390</v>
      </c>
      <c r="M737" s="1">
        <v>400000</v>
      </c>
      <c r="N737" s="1">
        <v>4504487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7631154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42221943</v>
      </c>
      <c r="AO737" s="1">
        <v>8698900</v>
      </c>
      <c r="AP737" s="1">
        <v>33523043</v>
      </c>
      <c r="AQ737" s="1">
        <v>7777627</v>
      </c>
      <c r="AR737" s="1">
        <v>1166644</v>
      </c>
      <c r="AS737" s="1">
        <v>975000</v>
      </c>
      <c r="AT737" s="1">
        <f t="shared" si="79"/>
        <v>52141214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7349672</v>
      </c>
      <c r="G738" s="1">
        <v>6700850</v>
      </c>
      <c r="H738" s="1">
        <v>0</v>
      </c>
      <c r="I738" s="1">
        <v>5291764</v>
      </c>
      <c r="J738" s="1">
        <v>0</v>
      </c>
      <c r="K738" s="1">
        <v>0</v>
      </c>
      <c r="L738" s="1">
        <v>3741390</v>
      </c>
      <c r="M738" s="1">
        <v>400000</v>
      </c>
      <c r="N738" s="1">
        <v>3919825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6828954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37554993</v>
      </c>
      <c r="AO738" s="1">
        <v>6173106</v>
      </c>
      <c r="AP738" s="1">
        <v>31381887</v>
      </c>
      <c r="AQ738" s="1">
        <v>7066491</v>
      </c>
      <c r="AR738" s="1">
        <v>1059974</v>
      </c>
      <c r="AS738" s="1">
        <v>1325000</v>
      </c>
      <c r="AT738" s="1">
        <f t="shared" si="79"/>
        <v>47006458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19170599</v>
      </c>
      <c r="G739" s="1">
        <v>9338807</v>
      </c>
      <c r="H739" s="1">
        <v>0</v>
      </c>
      <c r="I739" s="1">
        <v>16149949</v>
      </c>
      <c r="J739" s="1">
        <v>0</v>
      </c>
      <c r="K739" s="1">
        <v>4125000</v>
      </c>
      <c r="L739" s="1">
        <v>0</v>
      </c>
      <c r="M739" s="1">
        <v>400000</v>
      </c>
      <c r="N739" s="1">
        <v>3273023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37572894</v>
      </c>
      <c r="W739" s="1">
        <v>1100000</v>
      </c>
      <c r="X739" s="1">
        <v>2301500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2487572</v>
      </c>
      <c r="AF739" s="1">
        <v>0</v>
      </c>
      <c r="AG739" s="1">
        <v>41976</v>
      </c>
      <c r="AH739" s="1">
        <v>0</v>
      </c>
      <c r="AI739" s="1">
        <v>0</v>
      </c>
      <c r="AJ739" s="1">
        <v>0</v>
      </c>
      <c r="AK739" s="1">
        <v>0</v>
      </c>
      <c r="AL739" s="1">
        <v>10935815</v>
      </c>
      <c r="AM739" s="1">
        <v>0</v>
      </c>
      <c r="AN739" s="1">
        <v>106897135</v>
      </c>
      <c r="AO739" s="1">
        <v>17422914</v>
      </c>
      <c r="AP739" s="1">
        <v>89474221</v>
      </c>
      <c r="AQ739" s="1">
        <v>21162358</v>
      </c>
      <c r="AR739" s="1">
        <v>3174352</v>
      </c>
      <c r="AS739" s="1">
        <v>0</v>
      </c>
      <c r="AT739" s="1">
        <f t="shared" si="79"/>
        <v>131233845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11370252</v>
      </c>
      <c r="G740" s="1">
        <v>4848886</v>
      </c>
      <c r="H740" s="1">
        <v>0</v>
      </c>
      <c r="I740" s="1">
        <v>8465964</v>
      </c>
      <c r="J740" s="1">
        <v>0</v>
      </c>
      <c r="K740" s="1">
        <v>3465000</v>
      </c>
      <c r="L740" s="1">
        <v>0</v>
      </c>
      <c r="M740" s="1">
        <v>400000</v>
      </c>
      <c r="N740" s="1">
        <v>1969524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4929280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1406804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6215995</v>
      </c>
      <c r="AM740" s="1">
        <v>0</v>
      </c>
      <c r="AN740" s="1">
        <v>44171705</v>
      </c>
      <c r="AO740" s="1">
        <v>6541533</v>
      </c>
      <c r="AP740" s="1">
        <v>37630172</v>
      </c>
      <c r="AQ740" s="1">
        <v>8834341</v>
      </c>
      <c r="AR740" s="1">
        <v>1325151</v>
      </c>
      <c r="AS740" s="1">
        <v>0</v>
      </c>
      <c r="AT740" s="1">
        <f t="shared" si="79"/>
        <v>54331197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10809085</v>
      </c>
      <c r="G741" s="1">
        <v>4760856</v>
      </c>
      <c r="H741" s="1">
        <v>0</v>
      </c>
      <c r="I741" s="1">
        <v>8352880</v>
      </c>
      <c r="J741" s="1">
        <v>0</v>
      </c>
      <c r="K741" s="1">
        <v>3465000</v>
      </c>
      <c r="L741" s="1">
        <v>0</v>
      </c>
      <c r="M741" s="1">
        <v>400000</v>
      </c>
      <c r="N741" s="1">
        <v>1835958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41166357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1311394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5245584</v>
      </c>
      <c r="AM741" s="1">
        <v>0</v>
      </c>
      <c r="AN741" s="1">
        <v>78447114</v>
      </c>
      <c r="AO741" s="1">
        <v>16557318</v>
      </c>
      <c r="AP741" s="1">
        <v>61889796</v>
      </c>
      <c r="AQ741" s="1">
        <v>15689421</v>
      </c>
      <c r="AR741" s="1">
        <v>2353411</v>
      </c>
      <c r="AS741" s="1">
        <v>0</v>
      </c>
      <c r="AT741" s="1">
        <f t="shared" si="79"/>
        <v>96489946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13634144</v>
      </c>
      <c r="G742" s="1">
        <v>13073099</v>
      </c>
      <c r="H742" s="1">
        <v>0</v>
      </c>
      <c r="I742" s="1">
        <v>11139395</v>
      </c>
      <c r="J742" s="1">
        <v>0</v>
      </c>
      <c r="K742" s="1">
        <v>4620000</v>
      </c>
      <c r="L742" s="1">
        <v>0</v>
      </c>
      <c r="M742" s="1">
        <v>400000</v>
      </c>
      <c r="N742" s="1">
        <v>2468546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52492926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1763254</v>
      </c>
      <c r="AF742" s="1">
        <v>1703946</v>
      </c>
      <c r="AG742" s="1">
        <v>0</v>
      </c>
      <c r="AH742" s="1">
        <v>0</v>
      </c>
      <c r="AI742" s="1">
        <v>5000000</v>
      </c>
      <c r="AJ742" s="1">
        <v>0</v>
      </c>
      <c r="AK742" s="1">
        <v>0</v>
      </c>
      <c r="AL742" s="1">
        <v>6065581</v>
      </c>
      <c r="AM742" s="1">
        <v>0</v>
      </c>
      <c r="AN742" s="1">
        <v>113460891</v>
      </c>
      <c r="AO742" s="1">
        <v>27840794</v>
      </c>
      <c r="AP742" s="1">
        <v>85620097</v>
      </c>
      <c r="AQ742" s="1">
        <v>21217928</v>
      </c>
      <c r="AR742" s="1">
        <v>3182688</v>
      </c>
      <c r="AS742" s="1">
        <v>0</v>
      </c>
      <c r="AT742" s="1">
        <f t="shared" si="79"/>
        <v>137861507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16738225</v>
      </c>
      <c r="G743" s="1">
        <v>0</v>
      </c>
      <c r="H743" s="1">
        <v>0</v>
      </c>
      <c r="I743" s="1">
        <v>13121382</v>
      </c>
      <c r="J743" s="1">
        <v>0</v>
      </c>
      <c r="K743" s="1">
        <v>5500000</v>
      </c>
      <c r="L743" s="1">
        <v>0</v>
      </c>
      <c r="M743" s="1">
        <v>400000</v>
      </c>
      <c r="N743" s="1">
        <v>2973322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7575074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2123801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3398082</v>
      </c>
      <c r="AM743" s="1">
        <v>0</v>
      </c>
      <c r="AN743" s="1">
        <v>54041155</v>
      </c>
      <c r="AO743" s="1">
        <v>9915798</v>
      </c>
      <c r="AP743" s="1">
        <v>44125357</v>
      </c>
      <c r="AQ743" s="1">
        <v>10585977</v>
      </c>
      <c r="AR743" s="1">
        <v>1587897</v>
      </c>
      <c r="AS743" s="1">
        <v>0</v>
      </c>
      <c r="AT743" s="1">
        <f t="shared" si="79"/>
        <v>66215029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16294097</v>
      </c>
      <c r="G744" s="1">
        <v>0</v>
      </c>
      <c r="H744" s="1">
        <v>0</v>
      </c>
      <c r="I744" s="1">
        <v>11904971</v>
      </c>
      <c r="J744" s="1">
        <v>0</v>
      </c>
      <c r="K744" s="1">
        <v>5500000</v>
      </c>
      <c r="L744" s="1">
        <v>0</v>
      </c>
      <c r="M744" s="1">
        <v>400000</v>
      </c>
      <c r="N744" s="1">
        <v>2793681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6060320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1995487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3192778</v>
      </c>
      <c r="AM744" s="1">
        <v>0</v>
      </c>
      <c r="AN744" s="1">
        <v>49241334</v>
      </c>
      <c r="AO744" s="1">
        <v>12362543</v>
      </c>
      <c r="AP744" s="1">
        <v>36878791</v>
      </c>
      <c r="AQ744" s="1">
        <v>9848267</v>
      </c>
      <c r="AR744" s="1">
        <v>1477240</v>
      </c>
      <c r="AS744" s="1">
        <v>0</v>
      </c>
      <c r="AT744" s="1">
        <f t="shared" si="79"/>
        <v>60566841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10308583</v>
      </c>
      <c r="G745" s="1">
        <v>5503116</v>
      </c>
      <c r="H745" s="1">
        <v>0</v>
      </c>
      <c r="I745" s="1">
        <v>7756827</v>
      </c>
      <c r="J745" s="1">
        <v>0</v>
      </c>
      <c r="K745" s="1">
        <v>3465000</v>
      </c>
      <c r="L745" s="1">
        <v>0</v>
      </c>
      <c r="M745" s="1">
        <v>400000</v>
      </c>
      <c r="N745" s="1">
        <v>1645701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41145058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1175503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4701999</v>
      </c>
      <c r="AM745" s="1">
        <v>0</v>
      </c>
      <c r="AN745" s="1">
        <v>77201787</v>
      </c>
      <c r="AO745" s="1">
        <v>10599901</v>
      </c>
      <c r="AP745" s="1">
        <v>66601886</v>
      </c>
      <c r="AQ745" s="1">
        <v>15440356</v>
      </c>
      <c r="AR745" s="1">
        <v>2316053</v>
      </c>
      <c r="AS745" s="1">
        <v>0</v>
      </c>
      <c r="AT745" s="1">
        <f t="shared" si="79"/>
        <v>94958196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15184118</v>
      </c>
      <c r="G746" s="1">
        <v>6883876</v>
      </c>
      <c r="H746" s="1">
        <v>0</v>
      </c>
      <c r="I746" s="1">
        <v>11302942</v>
      </c>
      <c r="J746" s="1">
        <v>0</v>
      </c>
      <c r="K746" s="1">
        <v>5500000</v>
      </c>
      <c r="L746" s="1">
        <v>0</v>
      </c>
      <c r="M746" s="1">
        <v>400000</v>
      </c>
      <c r="N746" s="1">
        <v>2442483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27917182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1744622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2791407</v>
      </c>
      <c r="AM746" s="1">
        <v>0</v>
      </c>
      <c r="AN746" s="1">
        <v>75266630</v>
      </c>
      <c r="AO746" s="1">
        <v>14750575</v>
      </c>
      <c r="AP746" s="1">
        <v>60516055</v>
      </c>
      <c r="AQ746" s="1">
        <v>15053325</v>
      </c>
      <c r="AR746" s="1">
        <v>2258002</v>
      </c>
      <c r="AS746" s="1">
        <v>0</v>
      </c>
      <c r="AT746" s="1">
        <f t="shared" si="79"/>
        <v>92577957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10797756</v>
      </c>
      <c r="G747" s="1">
        <v>4043800</v>
      </c>
      <c r="H747" s="1">
        <v>0</v>
      </c>
      <c r="I747" s="1">
        <v>7977234</v>
      </c>
      <c r="J747" s="1">
        <v>0</v>
      </c>
      <c r="K747" s="1">
        <v>3465000</v>
      </c>
      <c r="L747" s="1">
        <v>0</v>
      </c>
      <c r="M747" s="1">
        <v>400000</v>
      </c>
      <c r="N747" s="1">
        <v>1758517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5525413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1256083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4521900</v>
      </c>
      <c r="AM747" s="1">
        <v>0</v>
      </c>
      <c r="AN747" s="1">
        <v>40845703</v>
      </c>
      <c r="AO747" s="1">
        <v>7902575</v>
      </c>
      <c r="AP747" s="1">
        <v>32943128</v>
      </c>
      <c r="AQ747" s="1">
        <v>8169141</v>
      </c>
      <c r="AR747" s="1">
        <v>1225371</v>
      </c>
      <c r="AS747" s="1">
        <v>0</v>
      </c>
      <c r="AT747" s="1">
        <f t="shared" si="79"/>
        <v>50240215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10983661</v>
      </c>
      <c r="G748" s="1">
        <v>0</v>
      </c>
      <c r="H748" s="1">
        <v>0</v>
      </c>
      <c r="I748" s="1">
        <v>8563930</v>
      </c>
      <c r="J748" s="1">
        <v>0</v>
      </c>
      <c r="K748" s="1">
        <v>4620000</v>
      </c>
      <c r="L748" s="1">
        <v>0</v>
      </c>
      <c r="M748" s="1">
        <v>400000</v>
      </c>
      <c r="N748" s="1">
        <v>1828997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5978967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1306427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4494107</v>
      </c>
      <c r="AM748" s="1">
        <v>0</v>
      </c>
      <c r="AN748" s="1">
        <v>39276089</v>
      </c>
      <c r="AO748" s="1">
        <v>6136383</v>
      </c>
      <c r="AP748" s="1">
        <v>33139706</v>
      </c>
      <c r="AQ748" s="1">
        <v>7855218</v>
      </c>
      <c r="AR748" s="1">
        <v>1178283</v>
      </c>
      <c r="AS748" s="1">
        <v>0</v>
      </c>
      <c r="AT748" s="1">
        <f t="shared" si="79"/>
        <v>48309590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11446373</v>
      </c>
      <c r="G749" s="1">
        <v>4657693</v>
      </c>
      <c r="H749" s="1">
        <v>0</v>
      </c>
      <c r="I749" s="1">
        <v>11371034</v>
      </c>
      <c r="J749" s="1">
        <v>0</v>
      </c>
      <c r="K749" s="1">
        <v>4620000</v>
      </c>
      <c r="L749" s="1">
        <v>0</v>
      </c>
      <c r="M749" s="1">
        <v>400000</v>
      </c>
      <c r="N749" s="1">
        <v>2025750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9581029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1446964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5382705</v>
      </c>
      <c r="AM749" s="1">
        <v>0</v>
      </c>
      <c r="AN749" s="1">
        <v>52031548</v>
      </c>
      <c r="AO749" s="1">
        <v>8792754</v>
      </c>
      <c r="AP749" s="1">
        <v>43238794</v>
      </c>
      <c r="AQ749" s="1">
        <v>10406310</v>
      </c>
      <c r="AR749" s="1">
        <v>1560946</v>
      </c>
      <c r="AS749" s="1">
        <v>0</v>
      </c>
      <c r="AT749" s="1">
        <f t="shared" si="79"/>
        <v>63998804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15305115</v>
      </c>
      <c r="G750" s="1">
        <v>11183803</v>
      </c>
      <c r="H750" s="1">
        <v>0</v>
      </c>
      <c r="I750" s="1">
        <v>11046839</v>
      </c>
      <c r="J750" s="1">
        <v>0</v>
      </c>
      <c r="K750" s="1">
        <v>5500000</v>
      </c>
      <c r="L750" s="1">
        <v>0</v>
      </c>
      <c r="M750" s="1">
        <v>400000</v>
      </c>
      <c r="N750" s="1">
        <v>2501051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41916338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1786464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2501051</v>
      </c>
      <c r="AM750" s="1">
        <v>0</v>
      </c>
      <c r="AN750" s="1">
        <v>93240661</v>
      </c>
      <c r="AO750" s="1">
        <v>17322431</v>
      </c>
      <c r="AP750" s="1">
        <v>75918230</v>
      </c>
      <c r="AQ750" s="1">
        <v>18648132</v>
      </c>
      <c r="AR750" s="1">
        <v>2797219</v>
      </c>
      <c r="AS750" s="1">
        <v>0</v>
      </c>
      <c r="AT750" s="1">
        <f t="shared" si="79"/>
        <v>114686012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11112033</v>
      </c>
      <c r="G751" s="1">
        <v>17554764</v>
      </c>
      <c r="H751" s="1">
        <v>0</v>
      </c>
      <c r="I751" s="1">
        <v>8901745</v>
      </c>
      <c r="J751" s="1">
        <v>0</v>
      </c>
      <c r="K751" s="1">
        <v>4620000</v>
      </c>
      <c r="L751" s="1">
        <v>0</v>
      </c>
      <c r="M751" s="1">
        <v>400000</v>
      </c>
      <c r="N751" s="1">
        <v>1946235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45402909</v>
      </c>
      <c r="W751" s="1">
        <v>1100000</v>
      </c>
      <c r="X751" s="1">
        <v>1635669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1390169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4782180</v>
      </c>
      <c r="AM751" s="1">
        <v>0</v>
      </c>
      <c r="AN751" s="1">
        <v>98845704</v>
      </c>
      <c r="AO751" s="1">
        <v>21927627</v>
      </c>
      <c r="AP751" s="1">
        <v>76918077</v>
      </c>
      <c r="AQ751" s="1">
        <v>19769143</v>
      </c>
      <c r="AR751" s="1">
        <v>2965370</v>
      </c>
      <c r="AS751" s="1">
        <v>0</v>
      </c>
      <c r="AT751" s="1">
        <f t="shared" si="79"/>
        <v>121580217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11263783</v>
      </c>
      <c r="G752" s="1">
        <v>3421155</v>
      </c>
      <c r="H752" s="1">
        <v>0</v>
      </c>
      <c r="I752" s="1">
        <v>8447194</v>
      </c>
      <c r="J752" s="1">
        <v>0</v>
      </c>
      <c r="K752" s="1">
        <v>4620000</v>
      </c>
      <c r="L752" s="1">
        <v>0</v>
      </c>
      <c r="M752" s="1">
        <v>400000</v>
      </c>
      <c r="N752" s="1">
        <v>1961842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21411861</v>
      </c>
      <c r="W752" s="1">
        <v>1100000</v>
      </c>
      <c r="X752" s="1">
        <v>-46335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1401314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731327</v>
      </c>
      <c r="AM752" s="1">
        <v>0</v>
      </c>
      <c r="AN752" s="1">
        <v>55823410</v>
      </c>
      <c r="AO752" s="1">
        <v>15133878</v>
      </c>
      <c r="AP752" s="1">
        <v>40689532</v>
      </c>
      <c r="AQ752" s="1">
        <v>10942426</v>
      </c>
      <c r="AR752" s="1">
        <v>1641365</v>
      </c>
      <c r="AS752" s="1">
        <v>0</v>
      </c>
      <c r="AT752" s="1">
        <f t="shared" si="79"/>
        <v>68407201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12958833</v>
      </c>
      <c r="G753" s="1">
        <v>3533639</v>
      </c>
      <c r="H753" s="1">
        <v>0</v>
      </c>
      <c r="I753" s="1">
        <v>11174960</v>
      </c>
      <c r="J753" s="1">
        <v>0</v>
      </c>
      <c r="K753" s="1">
        <v>4620000</v>
      </c>
      <c r="L753" s="1">
        <v>0</v>
      </c>
      <c r="M753" s="1">
        <v>400000</v>
      </c>
      <c r="N753" s="1">
        <v>2366367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10572820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1690262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6761048</v>
      </c>
      <c r="AM753" s="1">
        <v>0</v>
      </c>
      <c r="AN753" s="1">
        <v>55177929</v>
      </c>
      <c r="AO753" s="1">
        <v>12979194</v>
      </c>
      <c r="AP753" s="1">
        <v>42198735</v>
      </c>
      <c r="AQ753" s="1">
        <v>11035586</v>
      </c>
      <c r="AR753" s="1">
        <v>1655338</v>
      </c>
      <c r="AS753" s="1">
        <v>0</v>
      </c>
      <c r="AT753" s="1">
        <f t="shared" si="79"/>
        <v>67868853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12537209</v>
      </c>
      <c r="G754" s="1">
        <v>0</v>
      </c>
      <c r="H754" s="1">
        <v>0</v>
      </c>
      <c r="I754" s="1">
        <v>9486082</v>
      </c>
      <c r="J754" s="1">
        <v>0</v>
      </c>
      <c r="K754" s="1">
        <v>3465000</v>
      </c>
      <c r="L754" s="1">
        <v>0</v>
      </c>
      <c r="M754" s="1">
        <v>400000</v>
      </c>
      <c r="N754" s="1">
        <v>2390721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6799951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1707658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4439910</v>
      </c>
      <c r="AM754" s="1">
        <v>0</v>
      </c>
      <c r="AN754" s="1">
        <v>42326531</v>
      </c>
      <c r="AO754" s="1">
        <v>7206526</v>
      </c>
      <c r="AP754" s="1">
        <v>35120005</v>
      </c>
      <c r="AQ754" s="1">
        <v>8465306</v>
      </c>
      <c r="AR754" s="1">
        <v>1269796</v>
      </c>
      <c r="AS754" s="1">
        <v>0</v>
      </c>
      <c r="AT754" s="1">
        <f t="shared" si="79"/>
        <v>52061633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10583186</v>
      </c>
      <c r="G755" s="1">
        <v>0</v>
      </c>
      <c r="H755" s="1">
        <v>0</v>
      </c>
      <c r="I755" s="1">
        <v>7952435</v>
      </c>
      <c r="J755" s="1">
        <v>0</v>
      </c>
      <c r="K755" s="1">
        <v>4620000</v>
      </c>
      <c r="L755" s="1">
        <v>0</v>
      </c>
      <c r="M755" s="1">
        <v>400000</v>
      </c>
      <c r="N755" s="1">
        <v>1683998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5771456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1202855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4811421</v>
      </c>
      <c r="AM755" s="1">
        <v>0</v>
      </c>
      <c r="AN755" s="1">
        <v>38125351</v>
      </c>
      <c r="AO755" s="1">
        <v>7886413</v>
      </c>
      <c r="AP755" s="1">
        <v>30238938</v>
      </c>
      <c r="AQ755" s="1">
        <v>7625070</v>
      </c>
      <c r="AR755" s="1">
        <v>1143761</v>
      </c>
      <c r="AS755" s="1">
        <v>0</v>
      </c>
      <c r="AT755" s="1">
        <f t="shared" si="79"/>
        <v>46894182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14764764</v>
      </c>
      <c r="G756" s="1">
        <v>8067376</v>
      </c>
      <c r="H756" s="1">
        <v>0</v>
      </c>
      <c r="I756" s="1">
        <v>11617487</v>
      </c>
      <c r="J756" s="1">
        <v>0</v>
      </c>
      <c r="K756" s="1">
        <v>4125000</v>
      </c>
      <c r="L756" s="1">
        <v>0</v>
      </c>
      <c r="M756" s="1">
        <v>400000</v>
      </c>
      <c r="N756" s="1">
        <v>2390783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56823529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1707706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4371720</v>
      </c>
      <c r="AM756" s="1">
        <v>0</v>
      </c>
      <c r="AN756" s="1">
        <v>105368365</v>
      </c>
      <c r="AO756" s="1">
        <v>19468738</v>
      </c>
      <c r="AP756" s="1">
        <v>85899627</v>
      </c>
      <c r="AQ756" s="1">
        <v>20164962</v>
      </c>
      <c r="AR756" s="1">
        <v>3024741</v>
      </c>
      <c r="AS756" s="1">
        <v>0</v>
      </c>
      <c r="AT756" s="1">
        <f t="shared" si="79"/>
        <v>128558068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16390935</v>
      </c>
      <c r="G757" s="1">
        <v>14031225</v>
      </c>
      <c r="H757" s="1">
        <v>0</v>
      </c>
      <c r="I757" s="1">
        <v>13205303</v>
      </c>
      <c r="J757" s="1">
        <v>0</v>
      </c>
      <c r="K757" s="1">
        <v>5500000</v>
      </c>
      <c r="L757" s="1">
        <v>0</v>
      </c>
      <c r="M757" s="1">
        <v>400000</v>
      </c>
      <c r="N757" s="1">
        <v>2822165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3765956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2015832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3225332</v>
      </c>
      <c r="AM757" s="1">
        <v>0</v>
      </c>
      <c r="AN757" s="1">
        <v>62456748</v>
      </c>
      <c r="AO757" s="1">
        <v>10502067</v>
      </c>
      <c r="AP757" s="1">
        <v>51954681</v>
      </c>
      <c r="AQ757" s="1">
        <v>12491350</v>
      </c>
      <c r="AR757" s="1">
        <v>1873702</v>
      </c>
      <c r="AS757" s="1">
        <v>0</v>
      </c>
      <c r="AT757" s="1">
        <f t="shared" si="79"/>
        <v>76821800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11568676</v>
      </c>
      <c r="G758" s="1">
        <v>2517975</v>
      </c>
      <c r="H758" s="1">
        <v>0</v>
      </c>
      <c r="I758" s="1">
        <v>9446900</v>
      </c>
      <c r="J758" s="1">
        <v>0</v>
      </c>
      <c r="K758" s="1">
        <v>4620000</v>
      </c>
      <c r="L758" s="1">
        <v>0</v>
      </c>
      <c r="M758" s="1">
        <v>400000</v>
      </c>
      <c r="N758" s="1">
        <v>2061595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9208104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1472568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5890272</v>
      </c>
      <c r="AM758" s="1">
        <v>0</v>
      </c>
      <c r="AN758" s="1">
        <v>48286090</v>
      </c>
      <c r="AO758" s="1">
        <v>10372736</v>
      </c>
      <c r="AP758" s="1">
        <v>37913354</v>
      </c>
      <c r="AQ758" s="1">
        <v>9657218</v>
      </c>
      <c r="AR758" s="1">
        <v>1448583</v>
      </c>
      <c r="AS758" s="1">
        <v>0</v>
      </c>
      <c r="AT758" s="1">
        <f t="shared" si="79"/>
        <v>59391891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15010313</v>
      </c>
      <c r="G759" s="1">
        <v>0</v>
      </c>
      <c r="H759" s="1">
        <v>0</v>
      </c>
      <c r="I759" s="1">
        <v>10385714</v>
      </c>
      <c r="J759" s="1">
        <v>0</v>
      </c>
      <c r="K759" s="1">
        <v>5500000</v>
      </c>
      <c r="L759" s="1">
        <v>0</v>
      </c>
      <c r="M759" s="1">
        <v>400000</v>
      </c>
      <c r="N759" s="1">
        <v>2319306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6324466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1656647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2650635</v>
      </c>
      <c r="AM759" s="1">
        <v>0</v>
      </c>
      <c r="AN759" s="1">
        <v>45347081</v>
      </c>
      <c r="AO759" s="1">
        <v>7684638</v>
      </c>
      <c r="AP759" s="1">
        <v>37662443</v>
      </c>
      <c r="AQ759" s="1">
        <v>9069416</v>
      </c>
      <c r="AR759" s="1">
        <v>1360412</v>
      </c>
      <c r="AS759" s="1">
        <v>0</v>
      </c>
      <c r="AT759" s="1">
        <f t="shared" si="79"/>
        <v>55776909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11731623</v>
      </c>
      <c r="G760" s="1">
        <v>13536313</v>
      </c>
      <c r="H760" s="1">
        <v>0</v>
      </c>
      <c r="I760" s="1">
        <v>10232150</v>
      </c>
      <c r="J760" s="1">
        <v>0</v>
      </c>
      <c r="K760" s="1">
        <v>3465000</v>
      </c>
      <c r="L760" s="1">
        <v>0</v>
      </c>
      <c r="M760" s="1">
        <v>400000</v>
      </c>
      <c r="N760" s="1">
        <v>2195004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52354387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1567857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6271423</v>
      </c>
      <c r="AM760" s="1">
        <v>0</v>
      </c>
      <c r="AN760" s="1">
        <v>102853757</v>
      </c>
      <c r="AO760" s="1">
        <v>21126437</v>
      </c>
      <c r="AP760" s="1">
        <v>81727320</v>
      </c>
      <c r="AQ760" s="1">
        <v>18835387</v>
      </c>
      <c r="AR760" s="1">
        <v>2825309</v>
      </c>
      <c r="AS760" s="1">
        <v>0</v>
      </c>
      <c r="AT760" s="1">
        <f t="shared" si="79"/>
        <v>124514453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12407336</v>
      </c>
      <c r="G761" s="1">
        <v>5154157</v>
      </c>
      <c r="H761" s="1">
        <v>0</v>
      </c>
      <c r="I761" s="1">
        <v>5928078</v>
      </c>
      <c r="J761" s="1">
        <v>0</v>
      </c>
      <c r="K761" s="1">
        <v>0</v>
      </c>
      <c r="L761" s="1">
        <v>0</v>
      </c>
      <c r="M761" s="1">
        <v>400000</v>
      </c>
      <c r="N761" s="1">
        <v>1477177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2213387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1055126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1266151</v>
      </c>
      <c r="AM761" s="1">
        <v>0</v>
      </c>
      <c r="AN761" s="1">
        <v>31001412</v>
      </c>
      <c r="AO761" s="1">
        <v>6908237</v>
      </c>
      <c r="AP761" s="1">
        <v>24093175</v>
      </c>
      <c r="AQ761" s="1">
        <v>6200282</v>
      </c>
      <c r="AR761" s="1">
        <v>930042</v>
      </c>
      <c r="AS761" s="1">
        <v>0</v>
      </c>
      <c r="AT761" s="1">
        <f t="shared" si="79"/>
        <v>38131736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15357234</v>
      </c>
      <c r="G762" s="1">
        <v>5024497</v>
      </c>
      <c r="H762" s="1">
        <v>0</v>
      </c>
      <c r="I762" s="1">
        <v>11314361</v>
      </c>
      <c r="J762" s="1">
        <v>0</v>
      </c>
      <c r="K762" s="1">
        <v>5500000</v>
      </c>
      <c r="L762" s="1">
        <v>0</v>
      </c>
      <c r="M762" s="1">
        <v>400000</v>
      </c>
      <c r="N762" s="1">
        <v>2463501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8174716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1759643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2815429</v>
      </c>
      <c r="AM762" s="1">
        <v>0</v>
      </c>
      <c r="AN762" s="1">
        <v>53909381</v>
      </c>
      <c r="AO762" s="1">
        <v>10261442</v>
      </c>
      <c r="AP762" s="1">
        <v>43647939</v>
      </c>
      <c r="AQ762" s="1">
        <v>10781876</v>
      </c>
      <c r="AR762" s="1">
        <v>1617281</v>
      </c>
      <c r="AS762" s="1">
        <v>0</v>
      </c>
      <c r="AT762" s="1">
        <f t="shared" si="79"/>
        <v>66308538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15564252</v>
      </c>
      <c r="G763" s="1">
        <v>0</v>
      </c>
      <c r="H763" s="1">
        <v>0</v>
      </c>
      <c r="I763" s="1">
        <v>11626798</v>
      </c>
      <c r="J763" s="1">
        <v>0</v>
      </c>
      <c r="K763" s="1">
        <v>5500000</v>
      </c>
      <c r="L763" s="1">
        <v>0</v>
      </c>
      <c r="M763" s="1">
        <v>400000</v>
      </c>
      <c r="N763" s="1">
        <v>2531687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6798827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1808349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2893356</v>
      </c>
      <c r="AM763" s="1">
        <v>0</v>
      </c>
      <c r="AN763" s="1">
        <v>48223269</v>
      </c>
      <c r="AO763" s="1">
        <v>9887593</v>
      </c>
      <c r="AP763" s="1">
        <v>38335676</v>
      </c>
      <c r="AQ763" s="1">
        <v>9644654</v>
      </c>
      <c r="AR763" s="1">
        <v>1446698</v>
      </c>
      <c r="AS763" s="1">
        <v>0</v>
      </c>
      <c r="AT763" s="1">
        <f t="shared" si="79"/>
        <v>59314621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11044865</v>
      </c>
      <c r="G764" s="1">
        <v>3382270</v>
      </c>
      <c r="H764" s="1">
        <v>0</v>
      </c>
      <c r="I764" s="1">
        <v>8641218</v>
      </c>
      <c r="J764" s="1">
        <v>0</v>
      </c>
      <c r="K764" s="1">
        <v>4620000</v>
      </c>
      <c r="L764" s="1">
        <v>0</v>
      </c>
      <c r="M764" s="1">
        <v>400000</v>
      </c>
      <c r="N764" s="1">
        <v>1907848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25615188</v>
      </c>
      <c r="W764" s="1">
        <v>1100000</v>
      </c>
      <c r="X764" s="1">
        <v>1634104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1362751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7783264</v>
      </c>
      <c r="AM764" s="1">
        <v>0</v>
      </c>
      <c r="AN764" s="1">
        <v>68602777</v>
      </c>
      <c r="AO764" s="1">
        <v>13669697</v>
      </c>
      <c r="AP764" s="1">
        <v>54933080</v>
      </c>
      <c r="AQ764" s="1">
        <v>13498301</v>
      </c>
      <c r="AR764" s="1">
        <v>2024745</v>
      </c>
      <c r="AS764" s="1">
        <v>0</v>
      </c>
      <c r="AT764" s="1">
        <f t="shared" si="79"/>
        <v>84125823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13549604</v>
      </c>
      <c r="G765" s="1">
        <v>7259134</v>
      </c>
      <c r="H765" s="1">
        <v>0</v>
      </c>
      <c r="I765" s="1">
        <v>11038365</v>
      </c>
      <c r="J765" s="1">
        <v>0</v>
      </c>
      <c r="K765" s="1">
        <v>4125000</v>
      </c>
      <c r="L765" s="1">
        <v>0</v>
      </c>
      <c r="M765" s="1">
        <v>400000</v>
      </c>
      <c r="N765" s="1">
        <v>2303223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7351039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1616460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5290231</v>
      </c>
      <c r="AM765" s="1">
        <v>0</v>
      </c>
      <c r="AN765" s="1">
        <v>54033056</v>
      </c>
      <c r="AO765" s="1">
        <v>8672874</v>
      </c>
      <c r="AP765" s="1">
        <v>45360182</v>
      </c>
      <c r="AQ765" s="1">
        <v>10806611</v>
      </c>
      <c r="AR765" s="1">
        <v>1620992</v>
      </c>
      <c r="AS765" s="1">
        <v>0</v>
      </c>
      <c r="AT765" s="1">
        <f t="shared" si="79"/>
        <v>66460659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14799316</v>
      </c>
      <c r="G766" s="1">
        <v>2882657</v>
      </c>
      <c r="H766" s="1">
        <v>0</v>
      </c>
      <c r="I766" s="1">
        <v>10515152</v>
      </c>
      <c r="J766" s="1">
        <v>0</v>
      </c>
      <c r="K766" s="1">
        <v>4125000</v>
      </c>
      <c r="L766" s="1">
        <v>0</v>
      </c>
      <c r="M766" s="1">
        <v>400000</v>
      </c>
      <c r="N766" s="1">
        <v>2261397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8429646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1615284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3230569</v>
      </c>
      <c r="AM766" s="1">
        <v>0</v>
      </c>
      <c r="AN766" s="1">
        <v>49359021</v>
      </c>
      <c r="AO766" s="1">
        <v>8000297</v>
      </c>
      <c r="AP766" s="1">
        <v>41358724</v>
      </c>
      <c r="AQ766" s="1">
        <v>9871804</v>
      </c>
      <c r="AR766" s="1">
        <v>1480771</v>
      </c>
      <c r="AS766" s="1">
        <v>0</v>
      </c>
      <c r="AT766" s="1">
        <f t="shared" si="79"/>
        <v>60711596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14163156</v>
      </c>
      <c r="G767" s="1">
        <v>32065272</v>
      </c>
      <c r="H767" s="1">
        <v>79258</v>
      </c>
      <c r="I767" s="1">
        <v>10838342</v>
      </c>
      <c r="J767" s="1">
        <v>0</v>
      </c>
      <c r="K767" s="1">
        <v>4125000</v>
      </c>
      <c r="L767" s="1">
        <v>0</v>
      </c>
      <c r="M767" s="1">
        <v>400000</v>
      </c>
      <c r="N767" s="1">
        <v>2149138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61669444</v>
      </c>
      <c r="W767" s="1">
        <v>1100000</v>
      </c>
      <c r="X767" s="1">
        <v>0</v>
      </c>
      <c r="Y767" s="1">
        <v>407758</v>
      </c>
      <c r="Z767" s="1">
        <v>0</v>
      </c>
      <c r="AA767" s="1">
        <v>0</v>
      </c>
      <c r="AB767" s="1">
        <v>0</v>
      </c>
      <c r="AC767" s="1">
        <v>2510827</v>
      </c>
      <c r="AD767" s="1">
        <v>0</v>
      </c>
      <c r="AE767" s="1">
        <v>1634658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2831571</v>
      </c>
      <c r="AM767" s="1">
        <v>0</v>
      </c>
      <c r="AN767" s="1">
        <v>133974424</v>
      </c>
      <c r="AO767" s="1">
        <v>23354387</v>
      </c>
      <c r="AP767" s="1">
        <v>110620037</v>
      </c>
      <c r="AQ767" s="1">
        <v>26779031</v>
      </c>
      <c r="AR767" s="1">
        <v>4016853</v>
      </c>
      <c r="AS767" s="1">
        <v>0</v>
      </c>
      <c r="AT767" s="1">
        <f t="shared" si="79"/>
        <v>164770308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15185661</v>
      </c>
      <c r="G768" s="1">
        <v>0</v>
      </c>
      <c r="H768" s="1">
        <v>0</v>
      </c>
      <c r="I768" s="1">
        <v>10679942</v>
      </c>
      <c r="J768" s="1">
        <v>0</v>
      </c>
      <c r="K768" s="1">
        <v>5500000</v>
      </c>
      <c r="L768" s="1">
        <v>0</v>
      </c>
      <c r="M768" s="1">
        <v>400000</v>
      </c>
      <c r="N768" s="1">
        <v>2382670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5962864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1701907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2723051</v>
      </c>
      <c r="AM768" s="1">
        <v>0</v>
      </c>
      <c r="AN768" s="1">
        <v>46747364</v>
      </c>
      <c r="AO768" s="1">
        <v>7713991</v>
      </c>
      <c r="AP768" s="1">
        <v>39033373</v>
      </c>
      <c r="AQ768" s="1">
        <v>9127219</v>
      </c>
      <c r="AR768" s="1">
        <v>1369083</v>
      </c>
      <c r="AS768" s="1">
        <v>0</v>
      </c>
      <c r="AT768" s="1">
        <f t="shared" si="79"/>
        <v>57243666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11337607</v>
      </c>
      <c r="G769" s="1">
        <v>0</v>
      </c>
      <c r="H769" s="1">
        <v>0</v>
      </c>
      <c r="I769" s="1">
        <v>7989061</v>
      </c>
      <c r="J769" s="1">
        <v>0</v>
      </c>
      <c r="K769" s="1">
        <v>4620000</v>
      </c>
      <c r="L769" s="1">
        <v>0</v>
      </c>
      <c r="M769" s="1">
        <v>400000</v>
      </c>
      <c r="N769" s="1">
        <v>1953266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5769661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1395189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4799451</v>
      </c>
      <c r="AM769" s="1">
        <v>0</v>
      </c>
      <c r="AN769" s="1">
        <v>40475504</v>
      </c>
      <c r="AO769" s="1">
        <v>9710754</v>
      </c>
      <c r="AP769" s="1">
        <v>30764750</v>
      </c>
      <c r="AQ769" s="1">
        <v>7872847</v>
      </c>
      <c r="AR769" s="1">
        <v>1180927</v>
      </c>
      <c r="AS769" s="1">
        <v>0</v>
      </c>
      <c r="AT769" s="1">
        <f t="shared" si="79"/>
        <v>49529278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20382296</v>
      </c>
      <c r="G770" s="1">
        <v>20981404</v>
      </c>
      <c r="H770" s="1">
        <v>0</v>
      </c>
      <c r="I770" s="1">
        <v>14544502</v>
      </c>
      <c r="J770" s="1">
        <v>0</v>
      </c>
      <c r="K770" s="1">
        <v>4125000</v>
      </c>
      <c r="L770" s="1">
        <v>0</v>
      </c>
      <c r="M770" s="1">
        <v>400000</v>
      </c>
      <c r="N770" s="1">
        <v>2362132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56237258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1801072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6243656</v>
      </c>
      <c r="AM770" s="1">
        <v>0</v>
      </c>
      <c r="AN770" s="1">
        <v>128177320</v>
      </c>
      <c r="AO770" s="1">
        <v>24869559</v>
      </c>
      <c r="AP770" s="1">
        <v>103307761</v>
      </c>
      <c r="AQ770" s="1">
        <v>23273536</v>
      </c>
      <c r="AR770" s="1">
        <v>3491029</v>
      </c>
      <c r="AS770" s="1">
        <v>0</v>
      </c>
      <c r="AT770" s="1">
        <f t="shared" si="79"/>
        <v>154941885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16569464</v>
      </c>
      <c r="G771" s="1">
        <v>6042622</v>
      </c>
      <c r="H771" s="1">
        <v>0</v>
      </c>
      <c r="I771" s="1">
        <v>12681975</v>
      </c>
      <c r="J771" s="1">
        <v>0</v>
      </c>
      <c r="K771" s="1">
        <v>5500000</v>
      </c>
      <c r="L771" s="1">
        <v>0</v>
      </c>
      <c r="M771" s="1">
        <v>400000</v>
      </c>
      <c r="N771" s="1">
        <v>2880665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3707039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2057618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2880665</v>
      </c>
      <c r="AM771" s="1">
        <v>0</v>
      </c>
      <c r="AN771" s="1">
        <v>54931317</v>
      </c>
      <c r="AO771" s="1">
        <v>10357560</v>
      </c>
      <c r="AP771" s="1">
        <v>44573757</v>
      </c>
      <c r="AQ771" s="1">
        <v>10764010</v>
      </c>
      <c r="AR771" s="1">
        <v>1614601</v>
      </c>
      <c r="AS771" s="1">
        <v>0</v>
      </c>
      <c r="AT771" s="1">
        <f t="shared" ref="AT771:AT834" si="86">AS771+AR771+AQ771+AN771</f>
        <v>67309928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14914685</v>
      </c>
      <c r="G772" s="1">
        <v>0</v>
      </c>
      <c r="H772" s="1">
        <v>0</v>
      </c>
      <c r="I772" s="1">
        <v>11758505</v>
      </c>
      <c r="J772" s="1">
        <v>0</v>
      </c>
      <c r="K772" s="1">
        <v>4125000</v>
      </c>
      <c r="L772" s="1">
        <v>0</v>
      </c>
      <c r="M772" s="1">
        <v>400000</v>
      </c>
      <c r="N772" s="1">
        <v>2316010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7760613</v>
      </c>
      <c r="W772" s="1">
        <v>1100000</v>
      </c>
      <c r="X772" s="1">
        <v>0</v>
      </c>
      <c r="Y772" s="1">
        <v>0</v>
      </c>
      <c r="Z772" s="1">
        <v>0</v>
      </c>
      <c r="AA772" s="1">
        <v>10000000</v>
      </c>
      <c r="AB772" s="1">
        <v>0</v>
      </c>
      <c r="AC772" s="1">
        <v>0</v>
      </c>
      <c r="AD772" s="1">
        <v>0</v>
      </c>
      <c r="AE772" s="1">
        <v>1654292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4632021</v>
      </c>
      <c r="AM772" s="1">
        <v>0</v>
      </c>
      <c r="AN772" s="1">
        <v>58661126</v>
      </c>
      <c r="AO772" s="1">
        <v>16556261</v>
      </c>
      <c r="AP772" s="1">
        <v>42104865</v>
      </c>
      <c r="AQ772" s="1">
        <v>9732225</v>
      </c>
      <c r="AR772" s="1">
        <v>1459834</v>
      </c>
      <c r="AS772" s="1">
        <v>0</v>
      </c>
      <c r="AT772" s="1">
        <f t="shared" si="86"/>
        <v>69853185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15571922</v>
      </c>
      <c r="G773" s="1">
        <v>0</v>
      </c>
      <c r="H773" s="1">
        <v>0</v>
      </c>
      <c r="I773" s="1">
        <v>12027187</v>
      </c>
      <c r="J773" s="1">
        <v>0</v>
      </c>
      <c r="K773" s="1">
        <v>4125000</v>
      </c>
      <c r="L773" s="1">
        <v>0</v>
      </c>
      <c r="M773" s="1">
        <v>400000</v>
      </c>
      <c r="N773" s="1">
        <v>2548890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7834179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1820635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3641271</v>
      </c>
      <c r="AM773" s="1">
        <v>0</v>
      </c>
      <c r="AN773" s="1">
        <v>49069084</v>
      </c>
      <c r="AO773" s="1">
        <v>9103606</v>
      </c>
      <c r="AP773" s="1">
        <v>39965478</v>
      </c>
      <c r="AQ773" s="1">
        <v>9813817</v>
      </c>
      <c r="AR773" s="1">
        <v>1472073</v>
      </c>
      <c r="AS773" s="1">
        <v>0</v>
      </c>
      <c r="AT773" s="1">
        <f t="shared" si="86"/>
        <v>60354974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15240572</v>
      </c>
      <c r="G774" s="1">
        <v>0</v>
      </c>
      <c r="H774" s="1">
        <v>0</v>
      </c>
      <c r="I774" s="1">
        <v>10614178</v>
      </c>
      <c r="J774" s="1">
        <v>0</v>
      </c>
      <c r="K774" s="1">
        <v>4125000</v>
      </c>
      <c r="L774" s="1">
        <v>0</v>
      </c>
      <c r="M774" s="1">
        <v>400000</v>
      </c>
      <c r="N774" s="1">
        <v>2405304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6463593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1718075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2748921</v>
      </c>
      <c r="AM774" s="1">
        <v>0</v>
      </c>
      <c r="AN774" s="1">
        <v>44815643</v>
      </c>
      <c r="AO774" s="1">
        <v>8127028</v>
      </c>
      <c r="AP774" s="1">
        <v>36688615</v>
      </c>
      <c r="AQ774" s="1">
        <v>8963129</v>
      </c>
      <c r="AR774" s="1">
        <v>1344469</v>
      </c>
      <c r="AS774" s="1">
        <v>0</v>
      </c>
      <c r="AT774" s="1">
        <f t="shared" si="86"/>
        <v>55123241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11740393</v>
      </c>
      <c r="G775" s="1">
        <v>0</v>
      </c>
      <c r="H775" s="1">
        <v>0</v>
      </c>
      <c r="I775" s="1">
        <v>9239045</v>
      </c>
      <c r="J775" s="1">
        <v>0</v>
      </c>
      <c r="K775" s="1">
        <v>3465000</v>
      </c>
      <c r="L775" s="1">
        <v>0</v>
      </c>
      <c r="M775" s="1">
        <v>400000</v>
      </c>
      <c r="N775" s="1">
        <v>2107387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6549456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1505277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5178153</v>
      </c>
      <c r="AM775" s="1">
        <v>0</v>
      </c>
      <c r="AN775" s="1">
        <v>41284711</v>
      </c>
      <c r="AO775" s="1">
        <v>6095831</v>
      </c>
      <c r="AP775" s="1">
        <v>35188880</v>
      </c>
      <c r="AQ775" s="1">
        <v>8256942</v>
      </c>
      <c r="AR775" s="1">
        <v>1238541</v>
      </c>
      <c r="AS775" s="1">
        <v>0</v>
      </c>
      <c r="AT775" s="1">
        <f t="shared" si="86"/>
        <v>50780194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11015372</v>
      </c>
      <c r="G776" s="1">
        <v>3384746</v>
      </c>
      <c r="H776" s="1">
        <v>0</v>
      </c>
      <c r="I776" s="1">
        <v>8606937</v>
      </c>
      <c r="J776" s="1">
        <v>0</v>
      </c>
      <c r="K776" s="1">
        <v>3465000</v>
      </c>
      <c r="L776" s="1">
        <v>0</v>
      </c>
      <c r="M776" s="1">
        <v>400000</v>
      </c>
      <c r="N776" s="1">
        <v>1896744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25912910</v>
      </c>
      <c r="W776" s="1">
        <v>1100000</v>
      </c>
      <c r="X776" s="1">
        <v>1629703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1354820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7748418</v>
      </c>
      <c r="AM776" s="1">
        <v>0</v>
      </c>
      <c r="AN776" s="1">
        <v>66514650</v>
      </c>
      <c r="AO776" s="1">
        <v>9758463</v>
      </c>
      <c r="AP776" s="1">
        <v>56756187</v>
      </c>
      <c r="AQ776" s="1">
        <v>13302928</v>
      </c>
      <c r="AR776" s="1">
        <v>1995439</v>
      </c>
      <c r="AS776" s="1">
        <v>0</v>
      </c>
      <c r="AT776" s="1">
        <f t="shared" si="86"/>
        <v>81813017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15510557</v>
      </c>
      <c r="G777" s="1">
        <v>4197925</v>
      </c>
      <c r="H777" s="1">
        <v>0</v>
      </c>
      <c r="I777" s="1">
        <v>10877659</v>
      </c>
      <c r="J777" s="1">
        <v>0</v>
      </c>
      <c r="K777" s="1">
        <v>5500000</v>
      </c>
      <c r="L777" s="1">
        <v>0</v>
      </c>
      <c r="M777" s="1">
        <v>400000</v>
      </c>
      <c r="N777" s="1">
        <v>2502932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6120949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1787808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2860493</v>
      </c>
      <c r="AM777" s="1">
        <v>0</v>
      </c>
      <c r="AN777" s="1">
        <v>53080861</v>
      </c>
      <c r="AO777" s="1">
        <v>11259138</v>
      </c>
      <c r="AP777" s="1">
        <v>41821723</v>
      </c>
      <c r="AQ777" s="1">
        <v>10171665</v>
      </c>
      <c r="AR777" s="1">
        <v>1525750</v>
      </c>
      <c r="AS777" s="1">
        <v>0</v>
      </c>
      <c r="AT777" s="1">
        <f t="shared" si="86"/>
        <v>64778276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15449885</v>
      </c>
      <c r="G778" s="1">
        <v>7327947</v>
      </c>
      <c r="H778" s="1">
        <v>0</v>
      </c>
      <c r="I778" s="1">
        <v>10778866</v>
      </c>
      <c r="J778" s="1">
        <v>0</v>
      </c>
      <c r="K778" s="1">
        <v>4125000</v>
      </c>
      <c r="L778" s="1">
        <v>0</v>
      </c>
      <c r="M778" s="1">
        <v>400000</v>
      </c>
      <c r="N778" s="1">
        <v>2474010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5518107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1767151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2474010</v>
      </c>
      <c r="AM778" s="1">
        <v>0</v>
      </c>
      <c r="AN778" s="1">
        <v>51414976</v>
      </c>
      <c r="AO778" s="1">
        <v>7984296</v>
      </c>
      <c r="AP778" s="1">
        <v>43430680</v>
      </c>
      <c r="AQ778" s="1">
        <v>10282995</v>
      </c>
      <c r="AR778" s="1">
        <v>1542449</v>
      </c>
      <c r="AS778" s="1">
        <v>0</v>
      </c>
      <c r="AT778" s="1">
        <f t="shared" si="86"/>
        <v>63240420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15679652</v>
      </c>
      <c r="G779" s="1">
        <v>565003</v>
      </c>
      <c r="H779" s="1">
        <v>0</v>
      </c>
      <c r="I779" s="1">
        <v>11650618</v>
      </c>
      <c r="J779" s="1">
        <v>0</v>
      </c>
      <c r="K779" s="1">
        <v>4125000</v>
      </c>
      <c r="L779" s="1">
        <v>0</v>
      </c>
      <c r="M779" s="1">
        <v>400000</v>
      </c>
      <c r="N779" s="1">
        <v>2564392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5743703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1831707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2564392</v>
      </c>
      <c r="AM779" s="1">
        <v>0</v>
      </c>
      <c r="AN779" s="1">
        <v>46224467</v>
      </c>
      <c r="AO779" s="1">
        <v>9628990</v>
      </c>
      <c r="AP779" s="1">
        <v>36595477</v>
      </c>
      <c r="AQ779" s="1">
        <v>9244893</v>
      </c>
      <c r="AR779" s="1">
        <v>1386734</v>
      </c>
      <c r="AS779" s="1">
        <v>0</v>
      </c>
      <c r="AT779" s="1">
        <f t="shared" si="86"/>
        <v>56856094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6812893</v>
      </c>
      <c r="G780" s="1">
        <v>8990388</v>
      </c>
      <c r="H780" s="1">
        <v>0</v>
      </c>
      <c r="I780" s="1">
        <v>4905283</v>
      </c>
      <c r="J780" s="1">
        <v>0</v>
      </c>
      <c r="K780" s="1">
        <v>0</v>
      </c>
      <c r="L780" s="1">
        <v>3741390</v>
      </c>
      <c r="M780" s="1">
        <v>400000</v>
      </c>
      <c r="N780" s="1">
        <v>3585733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6436031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38194256</v>
      </c>
      <c r="AO780" s="1">
        <v>5562168</v>
      </c>
      <c r="AP780" s="1">
        <v>32632088</v>
      </c>
      <c r="AQ780" s="1">
        <v>7194344</v>
      </c>
      <c r="AR780" s="1">
        <v>1079152</v>
      </c>
      <c r="AS780" s="1">
        <v>0</v>
      </c>
      <c r="AT780" s="1">
        <f t="shared" si="86"/>
        <v>46467752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8229905</v>
      </c>
      <c r="G781" s="1">
        <v>5608450</v>
      </c>
      <c r="H781" s="1">
        <v>0</v>
      </c>
      <c r="I781" s="1">
        <v>5925531</v>
      </c>
      <c r="J781" s="1">
        <v>0</v>
      </c>
      <c r="K781" s="1">
        <v>0</v>
      </c>
      <c r="L781" s="1">
        <v>3741390</v>
      </c>
      <c r="M781" s="1">
        <v>400000</v>
      </c>
      <c r="N781" s="1">
        <v>4389283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7150833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3342916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42110846</v>
      </c>
      <c r="AO781" s="1">
        <v>6938490</v>
      </c>
      <c r="AP781" s="1">
        <v>35172356</v>
      </c>
      <c r="AQ781" s="1">
        <v>7977662</v>
      </c>
      <c r="AR781" s="1">
        <v>1196649</v>
      </c>
      <c r="AS781" s="1">
        <v>1325000</v>
      </c>
      <c r="AT781" s="1">
        <f t="shared" si="86"/>
        <v>52610157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12639477</v>
      </c>
      <c r="G782" s="1">
        <v>6498906</v>
      </c>
      <c r="H782" s="1">
        <v>0</v>
      </c>
      <c r="I782" s="1">
        <v>8912307</v>
      </c>
      <c r="J782" s="1">
        <v>0</v>
      </c>
      <c r="K782" s="1">
        <v>4620000</v>
      </c>
      <c r="L782" s="1">
        <v>0</v>
      </c>
      <c r="M782" s="1">
        <v>400000</v>
      </c>
      <c r="N782" s="1">
        <v>2095280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6387684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1496628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3891233</v>
      </c>
      <c r="AM782" s="1">
        <v>0</v>
      </c>
      <c r="AN782" s="1">
        <v>48041515</v>
      </c>
      <c r="AO782" s="1">
        <v>9681643</v>
      </c>
      <c r="AP782" s="1">
        <v>38359872</v>
      </c>
      <c r="AQ782" s="1">
        <v>9608303</v>
      </c>
      <c r="AR782" s="1">
        <v>1441245</v>
      </c>
      <c r="AS782" s="1">
        <v>0</v>
      </c>
      <c r="AT782" s="1">
        <f t="shared" si="86"/>
        <v>59091063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8203228</v>
      </c>
      <c r="G783" s="1">
        <v>5377315</v>
      </c>
      <c r="H783" s="1">
        <v>0</v>
      </c>
      <c r="I783" s="1">
        <v>4921937</v>
      </c>
      <c r="J783" s="1">
        <v>0</v>
      </c>
      <c r="K783" s="1">
        <v>0</v>
      </c>
      <c r="L783" s="1">
        <v>3741390</v>
      </c>
      <c r="M783" s="1">
        <v>400000</v>
      </c>
      <c r="N783" s="1">
        <v>4346081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5064686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34265906</v>
      </c>
      <c r="AO783" s="1">
        <v>7441823</v>
      </c>
      <c r="AP783" s="1">
        <v>26824083</v>
      </c>
      <c r="AQ783" s="1">
        <v>6630927</v>
      </c>
      <c r="AR783" s="1">
        <v>994639</v>
      </c>
      <c r="AS783" s="1">
        <v>530000</v>
      </c>
      <c r="AT783" s="1">
        <f t="shared" si="86"/>
        <v>42421472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4816474</v>
      </c>
      <c r="G784" s="1">
        <v>6702687</v>
      </c>
      <c r="H784" s="1">
        <v>0</v>
      </c>
      <c r="I784" s="1">
        <v>2889885</v>
      </c>
      <c r="J784" s="1">
        <v>0</v>
      </c>
      <c r="K784" s="1">
        <v>0</v>
      </c>
      <c r="L784" s="1">
        <v>6397092</v>
      </c>
      <c r="M784" s="1">
        <v>400000</v>
      </c>
      <c r="N784" s="1">
        <v>2392288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5594179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31403874</v>
      </c>
      <c r="AO784" s="1">
        <v>5450949</v>
      </c>
      <c r="AP784" s="1">
        <v>25952925</v>
      </c>
      <c r="AQ784" s="1">
        <v>6058521</v>
      </c>
      <c r="AR784" s="1">
        <v>908778</v>
      </c>
      <c r="AS784" s="1">
        <v>530000</v>
      </c>
      <c r="AT784" s="1">
        <f t="shared" si="86"/>
        <v>38901173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7453140</v>
      </c>
      <c r="G785" s="1">
        <v>7378860</v>
      </c>
      <c r="H785" s="1">
        <v>0</v>
      </c>
      <c r="I785" s="1">
        <v>4471884</v>
      </c>
      <c r="J785" s="1">
        <v>0</v>
      </c>
      <c r="K785" s="1">
        <v>0</v>
      </c>
      <c r="L785" s="1">
        <v>3741390</v>
      </c>
      <c r="M785" s="1">
        <v>400000</v>
      </c>
      <c r="N785" s="1">
        <v>3922705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6553127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37243644</v>
      </c>
      <c r="AO785" s="1">
        <v>6104464</v>
      </c>
      <c r="AP785" s="1">
        <v>31139180</v>
      </c>
      <c r="AQ785" s="1">
        <v>7004221</v>
      </c>
      <c r="AR785" s="1">
        <v>1050633</v>
      </c>
      <c r="AS785" s="1">
        <v>390000</v>
      </c>
      <c r="AT785" s="1">
        <f t="shared" si="86"/>
        <v>45688498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17496422</v>
      </c>
      <c r="G786" s="1">
        <v>10343920</v>
      </c>
      <c r="H786" s="1">
        <v>0</v>
      </c>
      <c r="I786" s="1">
        <v>13390090</v>
      </c>
      <c r="J786" s="1">
        <v>0</v>
      </c>
      <c r="K786" s="1">
        <v>5500000</v>
      </c>
      <c r="L786" s="1">
        <v>0</v>
      </c>
      <c r="M786" s="1">
        <v>400000</v>
      </c>
      <c r="N786" s="1">
        <v>2745742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35533216</v>
      </c>
      <c r="W786" s="1">
        <v>1100000</v>
      </c>
      <c r="X786" s="1">
        <v>2190600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2018358</v>
      </c>
      <c r="AF786" s="1">
        <v>2278849</v>
      </c>
      <c r="AG786" s="1">
        <v>12572</v>
      </c>
      <c r="AH786" s="1">
        <v>0</v>
      </c>
      <c r="AI786" s="1">
        <v>0</v>
      </c>
      <c r="AJ786" s="1">
        <v>0</v>
      </c>
      <c r="AK786" s="1">
        <v>0</v>
      </c>
      <c r="AL786" s="1">
        <v>9534124</v>
      </c>
      <c r="AM786" s="1">
        <v>0</v>
      </c>
      <c r="AN786" s="1">
        <v>103813893</v>
      </c>
      <c r="AO786" s="1">
        <v>14600289</v>
      </c>
      <c r="AP786" s="1">
        <v>89213604</v>
      </c>
      <c r="AQ786" s="1">
        <v>19870274</v>
      </c>
      <c r="AR786" s="1">
        <v>2980542</v>
      </c>
      <c r="AS786" s="1">
        <v>0</v>
      </c>
      <c r="AT786" s="1">
        <f t="shared" si="86"/>
        <v>126664709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14316699</v>
      </c>
      <c r="G787" s="1">
        <v>8760167</v>
      </c>
      <c r="H787" s="1">
        <v>0</v>
      </c>
      <c r="I787" s="1">
        <v>10615484</v>
      </c>
      <c r="J787" s="1">
        <v>0</v>
      </c>
      <c r="K787" s="1">
        <v>5500000</v>
      </c>
      <c r="L787" s="1">
        <v>0</v>
      </c>
      <c r="M787" s="1">
        <v>400000</v>
      </c>
      <c r="N787" s="1">
        <v>2329946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14910543</v>
      </c>
      <c r="W787" s="1">
        <v>1100000</v>
      </c>
      <c r="X787" s="1">
        <v>2078231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1664246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7889782</v>
      </c>
      <c r="AM787" s="1">
        <v>0</v>
      </c>
      <c r="AN787" s="1">
        <v>70835098</v>
      </c>
      <c r="AO787" s="1">
        <v>12421157</v>
      </c>
      <c r="AP787" s="1">
        <v>58413941</v>
      </c>
      <c r="AQ787" s="1">
        <v>13913020</v>
      </c>
      <c r="AR787" s="1">
        <v>2086953</v>
      </c>
      <c r="AS787" s="1">
        <v>0</v>
      </c>
      <c r="AT787" s="1">
        <f t="shared" si="86"/>
        <v>86835071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13998970</v>
      </c>
      <c r="G788" s="1">
        <v>0</v>
      </c>
      <c r="H788" s="1">
        <v>0</v>
      </c>
      <c r="I788" s="1">
        <v>10115624</v>
      </c>
      <c r="J788" s="1">
        <v>0</v>
      </c>
      <c r="K788" s="1">
        <v>5500000</v>
      </c>
      <c r="L788" s="1">
        <v>0</v>
      </c>
      <c r="M788" s="1">
        <v>400000</v>
      </c>
      <c r="N788" s="1">
        <v>2158420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10361520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1541728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3823486</v>
      </c>
      <c r="AM788" s="1">
        <v>0</v>
      </c>
      <c r="AN788" s="1">
        <v>50269748</v>
      </c>
      <c r="AO788" s="1">
        <v>5821957</v>
      </c>
      <c r="AP788" s="1">
        <v>44447791</v>
      </c>
      <c r="AQ788" s="1">
        <v>9799950</v>
      </c>
      <c r="AR788" s="1">
        <v>1469992</v>
      </c>
      <c r="AS788" s="1">
        <v>0</v>
      </c>
      <c r="AT788" s="1">
        <f t="shared" si="86"/>
        <v>61539690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11020544</v>
      </c>
      <c r="G789" s="1">
        <v>22309814</v>
      </c>
      <c r="H789" s="1">
        <v>0</v>
      </c>
      <c r="I789" s="1">
        <v>7539061</v>
      </c>
      <c r="J789" s="1">
        <v>0</v>
      </c>
      <c r="K789" s="1">
        <v>4620000</v>
      </c>
      <c r="L789" s="1">
        <v>0</v>
      </c>
      <c r="M789" s="1">
        <v>400000</v>
      </c>
      <c r="N789" s="1">
        <v>1578604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124979459</v>
      </c>
      <c r="W789" s="1">
        <v>1100000</v>
      </c>
      <c r="X789" s="1">
        <v>1929032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1127584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6688892</v>
      </c>
      <c r="AM789" s="1">
        <v>0</v>
      </c>
      <c r="AN789" s="1">
        <v>185674259</v>
      </c>
      <c r="AO789" s="1">
        <v>31356345</v>
      </c>
      <c r="AP789" s="1">
        <v>154317914</v>
      </c>
      <c r="AQ789" s="1">
        <v>36658595</v>
      </c>
      <c r="AR789" s="1">
        <v>5498789</v>
      </c>
      <c r="AS789" s="1">
        <v>0</v>
      </c>
      <c r="AT789" s="1">
        <f t="shared" si="86"/>
        <v>227831643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12171994</v>
      </c>
      <c r="G790" s="1">
        <v>4674427</v>
      </c>
      <c r="H790" s="1">
        <v>0</v>
      </c>
      <c r="I790" s="1">
        <v>9511820</v>
      </c>
      <c r="J790" s="1">
        <v>0</v>
      </c>
      <c r="K790" s="1">
        <v>4620000</v>
      </c>
      <c r="L790" s="1">
        <v>0</v>
      </c>
      <c r="M790" s="1">
        <v>400000</v>
      </c>
      <c r="N790" s="1">
        <v>2280490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7465946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1628922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8342893</v>
      </c>
      <c r="AM790" s="1">
        <v>0</v>
      </c>
      <c r="AN790" s="1">
        <v>56344663</v>
      </c>
      <c r="AO790" s="1">
        <v>9383866</v>
      </c>
      <c r="AP790" s="1">
        <v>46960797</v>
      </c>
      <c r="AQ790" s="1">
        <v>10792679</v>
      </c>
      <c r="AR790" s="1">
        <v>1618902</v>
      </c>
      <c r="AS790" s="1">
        <v>0</v>
      </c>
      <c r="AT790" s="1">
        <f t="shared" si="86"/>
        <v>68756244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12878328</v>
      </c>
      <c r="G791" s="1">
        <v>7267129</v>
      </c>
      <c r="H791" s="1">
        <v>0</v>
      </c>
      <c r="I791" s="1">
        <v>9639643</v>
      </c>
      <c r="J791" s="1">
        <v>0</v>
      </c>
      <c r="K791" s="1">
        <v>4620000</v>
      </c>
      <c r="L791" s="1">
        <v>0</v>
      </c>
      <c r="M791" s="1">
        <v>400000</v>
      </c>
      <c r="N791" s="1">
        <v>2132114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17747779</v>
      </c>
      <c r="W791" s="1">
        <v>1100000</v>
      </c>
      <c r="X791" s="1">
        <v>0</v>
      </c>
      <c r="Y791" s="1">
        <v>493109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1522940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4142381</v>
      </c>
      <c r="AM791" s="1">
        <v>0</v>
      </c>
      <c r="AN791" s="1">
        <v>64324692</v>
      </c>
      <c r="AO791" s="1">
        <v>11682295</v>
      </c>
      <c r="AP791" s="1">
        <v>52642397</v>
      </c>
      <c r="AQ791" s="1">
        <v>12388684</v>
      </c>
      <c r="AR791" s="1">
        <v>1858304</v>
      </c>
      <c r="AS791" s="1">
        <v>0</v>
      </c>
      <c r="AT791" s="1">
        <f t="shared" si="86"/>
        <v>78571680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10842615</v>
      </c>
      <c r="G792" s="1">
        <v>4901894</v>
      </c>
      <c r="H792" s="1">
        <v>0</v>
      </c>
      <c r="I792" s="1">
        <v>8030105</v>
      </c>
      <c r="J792" s="1">
        <v>0</v>
      </c>
      <c r="K792" s="1">
        <v>3465000</v>
      </c>
      <c r="L792" s="1">
        <v>0</v>
      </c>
      <c r="M792" s="1">
        <v>400000</v>
      </c>
      <c r="N792" s="1">
        <v>1887669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8957226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1348335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3667469</v>
      </c>
      <c r="AM792" s="1">
        <v>0</v>
      </c>
      <c r="AN792" s="1">
        <v>44600313</v>
      </c>
      <c r="AO792" s="1">
        <v>7743518</v>
      </c>
      <c r="AP792" s="1">
        <v>36856795</v>
      </c>
      <c r="AQ792" s="1">
        <v>8920063</v>
      </c>
      <c r="AR792" s="1">
        <v>1338009</v>
      </c>
      <c r="AS792" s="1">
        <v>0</v>
      </c>
      <c r="AT792" s="1">
        <f t="shared" si="86"/>
        <v>54858385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12489248</v>
      </c>
      <c r="G793" s="1">
        <v>7072698</v>
      </c>
      <c r="H793" s="1">
        <v>0</v>
      </c>
      <c r="I793" s="1">
        <v>9983302</v>
      </c>
      <c r="J793" s="1">
        <v>0</v>
      </c>
      <c r="K793" s="1">
        <v>3465000</v>
      </c>
      <c r="L793" s="1">
        <v>0</v>
      </c>
      <c r="M793" s="1">
        <v>400000</v>
      </c>
      <c r="N793" s="1">
        <v>2393076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10538225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1709340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4649405</v>
      </c>
      <c r="AM793" s="1">
        <v>0</v>
      </c>
      <c r="AN793" s="1">
        <v>53800294</v>
      </c>
      <c r="AO793" s="1">
        <v>8484682</v>
      </c>
      <c r="AP793" s="1">
        <v>45315612</v>
      </c>
      <c r="AQ793" s="1">
        <v>10760059</v>
      </c>
      <c r="AR793" s="1">
        <v>1614009</v>
      </c>
      <c r="AS793" s="1">
        <v>0</v>
      </c>
      <c r="AT793" s="1">
        <f t="shared" si="86"/>
        <v>66174362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11342421</v>
      </c>
      <c r="G794" s="1">
        <v>4825763</v>
      </c>
      <c r="H794" s="1">
        <v>0</v>
      </c>
      <c r="I794" s="1">
        <v>8379104</v>
      </c>
      <c r="J794" s="1">
        <v>0</v>
      </c>
      <c r="K794" s="1">
        <v>4620000</v>
      </c>
      <c r="L794" s="1">
        <v>0</v>
      </c>
      <c r="M794" s="1">
        <v>400000</v>
      </c>
      <c r="N794" s="1">
        <v>2067740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1270000</v>
      </c>
      <c r="U794" s="1">
        <v>0</v>
      </c>
      <c r="V794" s="1">
        <v>9182740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1476958</v>
      </c>
      <c r="AF794" s="1">
        <v>1111269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3544698</v>
      </c>
      <c r="AM794" s="1">
        <v>0</v>
      </c>
      <c r="AN794" s="1">
        <v>49320693</v>
      </c>
      <c r="AO794" s="1">
        <v>10352777</v>
      </c>
      <c r="AP794" s="1">
        <v>38967916</v>
      </c>
      <c r="AQ794" s="1">
        <v>9387885</v>
      </c>
      <c r="AR794" s="1">
        <v>1408183</v>
      </c>
      <c r="AS794" s="1">
        <v>0</v>
      </c>
      <c r="AT794" s="1">
        <f t="shared" si="86"/>
        <v>60116761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12818830</v>
      </c>
      <c r="G795" s="1">
        <v>3944342</v>
      </c>
      <c r="H795" s="1">
        <v>0</v>
      </c>
      <c r="I795" s="1">
        <v>10118023</v>
      </c>
      <c r="J795" s="1">
        <v>0</v>
      </c>
      <c r="K795" s="1">
        <v>4620000</v>
      </c>
      <c r="L795" s="1">
        <v>0</v>
      </c>
      <c r="M795" s="1">
        <v>400000</v>
      </c>
      <c r="N795" s="1">
        <v>2304964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1270000</v>
      </c>
      <c r="U795" s="1">
        <v>0</v>
      </c>
      <c r="V795" s="1">
        <v>7897529</v>
      </c>
      <c r="W795" s="1">
        <v>1100000</v>
      </c>
      <c r="X795" s="1">
        <v>1860798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1646403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8211910</v>
      </c>
      <c r="AM795" s="1">
        <v>0</v>
      </c>
      <c r="AN795" s="1">
        <v>56192799</v>
      </c>
      <c r="AO795" s="1">
        <v>9727434</v>
      </c>
      <c r="AP795" s="1">
        <v>46465365</v>
      </c>
      <c r="AQ795" s="1">
        <v>10984560</v>
      </c>
      <c r="AR795" s="1">
        <v>1647684</v>
      </c>
      <c r="AS795" s="1">
        <v>0</v>
      </c>
      <c r="AT795" s="1">
        <f t="shared" si="86"/>
        <v>68825043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10484902</v>
      </c>
      <c r="G796" s="1">
        <v>2287713</v>
      </c>
      <c r="H796" s="1">
        <v>0</v>
      </c>
      <c r="I796" s="1">
        <v>7343115</v>
      </c>
      <c r="J796" s="1">
        <v>0</v>
      </c>
      <c r="K796" s="1">
        <v>3465000</v>
      </c>
      <c r="L796" s="1">
        <v>0</v>
      </c>
      <c r="M796" s="1">
        <v>400000</v>
      </c>
      <c r="N796" s="1">
        <v>1753106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8180788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1252218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3406033</v>
      </c>
      <c r="AM796" s="1">
        <v>0</v>
      </c>
      <c r="AN796" s="1">
        <v>39672875</v>
      </c>
      <c r="AO796" s="1">
        <v>6200222</v>
      </c>
      <c r="AP796" s="1">
        <v>33472653</v>
      </c>
      <c r="AQ796" s="1">
        <v>7934575</v>
      </c>
      <c r="AR796" s="1">
        <v>1190186</v>
      </c>
      <c r="AS796" s="1">
        <v>0</v>
      </c>
      <c r="AT796" s="1">
        <f t="shared" si="86"/>
        <v>48797636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11249248</v>
      </c>
      <c r="G797" s="1">
        <v>6571849</v>
      </c>
      <c r="H797" s="1">
        <v>0</v>
      </c>
      <c r="I797" s="1">
        <v>8276477</v>
      </c>
      <c r="J797" s="1">
        <v>0</v>
      </c>
      <c r="K797" s="1">
        <v>4620000</v>
      </c>
      <c r="L797" s="1">
        <v>0</v>
      </c>
      <c r="M797" s="1">
        <v>400000</v>
      </c>
      <c r="N797" s="1">
        <v>2029072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8010969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1449337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3478409</v>
      </c>
      <c r="AM797" s="1">
        <v>0</v>
      </c>
      <c r="AN797" s="1">
        <v>47185361</v>
      </c>
      <c r="AO797" s="1">
        <v>9559752</v>
      </c>
      <c r="AP797" s="1">
        <v>37625609</v>
      </c>
      <c r="AQ797" s="1">
        <v>9437072</v>
      </c>
      <c r="AR797" s="1">
        <v>1415561</v>
      </c>
      <c r="AS797" s="1">
        <v>0</v>
      </c>
      <c r="AT797" s="1">
        <f t="shared" si="86"/>
        <v>58037994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11738447</v>
      </c>
      <c r="G798" s="1">
        <v>28928951</v>
      </c>
      <c r="H798" s="1">
        <v>0</v>
      </c>
      <c r="I798" s="1">
        <v>8471488</v>
      </c>
      <c r="J798" s="1">
        <v>0</v>
      </c>
      <c r="K798" s="1">
        <v>3465000</v>
      </c>
      <c r="L798" s="1">
        <v>0</v>
      </c>
      <c r="M798" s="1">
        <v>400000</v>
      </c>
      <c r="N798" s="1">
        <v>1874562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131425578</v>
      </c>
      <c r="W798" s="1">
        <v>1100000</v>
      </c>
      <c r="X798" s="1">
        <v>2134087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1338976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7538453</v>
      </c>
      <c r="AM798" s="1">
        <v>0</v>
      </c>
      <c r="AN798" s="1">
        <v>198415542</v>
      </c>
      <c r="AO798" s="1">
        <v>31917811</v>
      </c>
      <c r="AP798" s="1">
        <v>166497731</v>
      </c>
      <c r="AQ798" s="1">
        <v>39683110</v>
      </c>
      <c r="AR798" s="1">
        <v>5952466</v>
      </c>
      <c r="AS798" s="1">
        <v>0</v>
      </c>
      <c r="AT798" s="1">
        <f t="shared" si="86"/>
        <v>244051118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13225752</v>
      </c>
      <c r="G799" s="1">
        <v>2762801</v>
      </c>
      <c r="H799" s="1">
        <v>0</v>
      </c>
      <c r="I799" s="1">
        <v>10794160</v>
      </c>
      <c r="J799" s="1">
        <v>0</v>
      </c>
      <c r="K799" s="1">
        <v>4620000</v>
      </c>
      <c r="L799" s="1">
        <v>0</v>
      </c>
      <c r="M799" s="1">
        <v>400000</v>
      </c>
      <c r="N799" s="1">
        <v>2449953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10103419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1749967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5179900</v>
      </c>
      <c r="AM799" s="1">
        <v>0</v>
      </c>
      <c r="AN799" s="1">
        <v>52385952</v>
      </c>
      <c r="AO799" s="1">
        <v>6430840</v>
      </c>
      <c r="AP799" s="1">
        <v>45955112</v>
      </c>
      <c r="AQ799" s="1">
        <v>10477190</v>
      </c>
      <c r="AR799" s="1">
        <v>1571579</v>
      </c>
      <c r="AS799" s="1">
        <v>0</v>
      </c>
      <c r="AT799" s="1">
        <f t="shared" si="86"/>
        <v>64434721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11206809</v>
      </c>
      <c r="G800" s="1">
        <v>23440083</v>
      </c>
      <c r="H800" s="1">
        <v>0</v>
      </c>
      <c r="I800" s="1">
        <v>8988029</v>
      </c>
      <c r="J800" s="1">
        <v>0</v>
      </c>
      <c r="K800" s="1">
        <v>4620000</v>
      </c>
      <c r="L800" s="1">
        <v>0</v>
      </c>
      <c r="M800" s="1">
        <v>400000</v>
      </c>
      <c r="N800" s="1">
        <v>1670665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1270000</v>
      </c>
      <c r="U800" s="1">
        <v>0</v>
      </c>
      <c r="V800" s="1">
        <v>114900625</v>
      </c>
      <c r="W800" s="1">
        <v>1100000</v>
      </c>
      <c r="X800" s="1">
        <v>2240224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1193332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6942047</v>
      </c>
      <c r="AM800" s="1">
        <v>0</v>
      </c>
      <c r="AN800" s="1">
        <v>179083083</v>
      </c>
      <c r="AO800" s="1">
        <v>38094013</v>
      </c>
      <c r="AP800" s="1">
        <v>140989070</v>
      </c>
      <c r="AQ800" s="1">
        <v>35340364</v>
      </c>
      <c r="AR800" s="1">
        <v>5301050</v>
      </c>
      <c r="AS800" s="1">
        <v>0</v>
      </c>
      <c r="AT800" s="1">
        <f t="shared" si="86"/>
        <v>219724497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11513246</v>
      </c>
      <c r="G801" s="1">
        <v>20586757</v>
      </c>
      <c r="H801" s="1">
        <v>0</v>
      </c>
      <c r="I801" s="1">
        <v>9595047</v>
      </c>
      <c r="J801" s="1">
        <v>0</v>
      </c>
      <c r="K801" s="1">
        <v>3465000</v>
      </c>
      <c r="L801" s="1">
        <v>0</v>
      </c>
      <c r="M801" s="1">
        <v>400000</v>
      </c>
      <c r="N801" s="1">
        <v>2139280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8744775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1528057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5378762</v>
      </c>
      <c r="AM801" s="1">
        <v>0</v>
      </c>
      <c r="AN801" s="1">
        <v>64450924</v>
      </c>
      <c r="AO801" s="1">
        <v>9987755</v>
      </c>
      <c r="AP801" s="1">
        <v>54463169</v>
      </c>
      <c r="AQ801" s="1">
        <v>12890185</v>
      </c>
      <c r="AR801" s="1">
        <v>1933528</v>
      </c>
      <c r="AS801" s="1">
        <v>0</v>
      </c>
      <c r="AT801" s="1">
        <f t="shared" si="86"/>
        <v>79274637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12280784</v>
      </c>
      <c r="G802" s="1">
        <v>4958451</v>
      </c>
      <c r="H802" s="1">
        <v>0</v>
      </c>
      <c r="I802" s="1">
        <v>8922666</v>
      </c>
      <c r="J802" s="1">
        <v>0</v>
      </c>
      <c r="K802" s="1">
        <v>4620000</v>
      </c>
      <c r="L802" s="1">
        <v>0</v>
      </c>
      <c r="M802" s="1">
        <v>400000</v>
      </c>
      <c r="N802" s="1">
        <v>2314508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1270000</v>
      </c>
      <c r="U802" s="1">
        <v>0</v>
      </c>
      <c r="V802" s="1">
        <v>16492616</v>
      </c>
      <c r="W802" s="1">
        <v>1100000</v>
      </c>
      <c r="X802" s="1">
        <v>0</v>
      </c>
      <c r="Y802" s="1">
        <v>2121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1653226</v>
      </c>
      <c r="AF802" s="1">
        <v>0</v>
      </c>
      <c r="AG802" s="1">
        <v>0</v>
      </c>
      <c r="AH802" s="1">
        <v>-695</v>
      </c>
      <c r="AI802" s="1">
        <v>0</v>
      </c>
      <c r="AJ802" s="1">
        <v>0</v>
      </c>
      <c r="AK802" s="1">
        <v>0</v>
      </c>
      <c r="AL802" s="1">
        <v>3637080</v>
      </c>
      <c r="AM802" s="1">
        <v>0</v>
      </c>
      <c r="AN802" s="1">
        <v>57650757</v>
      </c>
      <c r="AO802" s="1">
        <v>14885657</v>
      </c>
      <c r="AP802" s="1">
        <v>42765100</v>
      </c>
      <c r="AQ802" s="1">
        <v>11276149</v>
      </c>
      <c r="AR802" s="1">
        <v>1691423</v>
      </c>
      <c r="AS802" s="1">
        <v>0</v>
      </c>
      <c r="AT802" s="1">
        <f t="shared" si="86"/>
        <v>70618329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11732650</v>
      </c>
      <c r="G803" s="1">
        <v>28687743</v>
      </c>
      <c r="H803" s="1">
        <v>0</v>
      </c>
      <c r="I803" s="1">
        <v>8465005</v>
      </c>
      <c r="J803" s="1">
        <v>0</v>
      </c>
      <c r="K803" s="1">
        <v>3465000</v>
      </c>
      <c r="L803" s="1">
        <v>0</v>
      </c>
      <c r="M803" s="1">
        <v>400000</v>
      </c>
      <c r="N803" s="1">
        <v>1872296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121288186</v>
      </c>
      <c r="W803" s="1">
        <v>1100000</v>
      </c>
      <c r="X803" s="1">
        <v>1875477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1337354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7531863</v>
      </c>
      <c r="AM803" s="1">
        <v>0</v>
      </c>
      <c r="AN803" s="1">
        <v>189025574</v>
      </c>
      <c r="AO803" s="1">
        <v>29834939</v>
      </c>
      <c r="AP803" s="1">
        <v>159190635</v>
      </c>
      <c r="AQ803" s="1">
        <v>37551112</v>
      </c>
      <c r="AR803" s="1">
        <v>5632666</v>
      </c>
      <c r="AS803" s="1">
        <v>0</v>
      </c>
      <c r="AT803" s="1">
        <f t="shared" si="86"/>
        <v>232209352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11588385</v>
      </c>
      <c r="G804" s="1">
        <v>0</v>
      </c>
      <c r="H804" s="1">
        <v>0</v>
      </c>
      <c r="I804" s="1">
        <v>8145165</v>
      </c>
      <c r="J804" s="1">
        <v>0</v>
      </c>
      <c r="K804" s="1">
        <v>3465000</v>
      </c>
      <c r="L804" s="1">
        <v>0</v>
      </c>
      <c r="M804" s="1">
        <v>400000</v>
      </c>
      <c r="N804" s="1">
        <v>2133449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5263730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1523893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2285838</v>
      </c>
      <c r="AM804" s="1">
        <v>0</v>
      </c>
      <c r="AN804" s="1">
        <v>35905460</v>
      </c>
      <c r="AO804" s="1">
        <v>5328783</v>
      </c>
      <c r="AP804" s="1">
        <v>30576677</v>
      </c>
      <c r="AQ804" s="1">
        <v>7181092</v>
      </c>
      <c r="AR804" s="1">
        <v>1077164</v>
      </c>
      <c r="AS804" s="1">
        <v>0</v>
      </c>
      <c r="AT804" s="1">
        <f t="shared" si="86"/>
        <v>44163716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18194985</v>
      </c>
      <c r="G805" s="1">
        <v>8263011</v>
      </c>
      <c r="H805" s="1">
        <v>0</v>
      </c>
      <c r="I805" s="1">
        <v>15058877</v>
      </c>
      <c r="J805" s="1">
        <v>0</v>
      </c>
      <c r="K805" s="1">
        <v>0</v>
      </c>
      <c r="L805" s="1">
        <v>0</v>
      </c>
      <c r="M805" s="1">
        <v>400000</v>
      </c>
      <c r="N805" s="1">
        <v>2956329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1270000</v>
      </c>
      <c r="U805" s="1">
        <v>0</v>
      </c>
      <c r="V805" s="1">
        <v>36274719</v>
      </c>
      <c r="W805" s="1">
        <v>1100000</v>
      </c>
      <c r="X805" s="1">
        <v>2244437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2214375</v>
      </c>
      <c r="AF805" s="1">
        <v>0</v>
      </c>
      <c r="AG805" s="1">
        <v>16635</v>
      </c>
      <c r="AH805" s="1">
        <v>0</v>
      </c>
      <c r="AI805" s="1">
        <v>0</v>
      </c>
      <c r="AJ805" s="1">
        <v>0</v>
      </c>
      <c r="AK805" s="1">
        <v>0</v>
      </c>
      <c r="AL805" s="1">
        <v>10108172</v>
      </c>
      <c r="AM805" s="1">
        <v>0</v>
      </c>
      <c r="AN805" s="1">
        <v>98101540</v>
      </c>
      <c r="AO805" s="1">
        <v>16917700</v>
      </c>
      <c r="AP805" s="1">
        <v>81183840</v>
      </c>
      <c r="AQ805" s="1">
        <v>19366306</v>
      </c>
      <c r="AR805" s="1">
        <v>2904943</v>
      </c>
      <c r="AS805" s="1">
        <v>0</v>
      </c>
      <c r="AT805" s="1">
        <f t="shared" si="86"/>
        <v>120372789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5379175</v>
      </c>
      <c r="G806" s="1">
        <v>15127544</v>
      </c>
      <c r="H806" s="1">
        <v>0</v>
      </c>
      <c r="I806" s="1">
        <v>3388881</v>
      </c>
      <c r="J806" s="1">
        <v>0</v>
      </c>
      <c r="K806" s="1">
        <v>0</v>
      </c>
      <c r="L806" s="1">
        <v>3741390</v>
      </c>
      <c r="M806" s="1">
        <v>400000</v>
      </c>
      <c r="N806" s="1">
        <v>2831145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3800383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37991056</v>
      </c>
      <c r="AO806" s="1">
        <v>5769364</v>
      </c>
      <c r="AP806" s="1">
        <v>32221692</v>
      </c>
      <c r="AQ806" s="1">
        <v>7153704</v>
      </c>
      <c r="AR806" s="1">
        <v>1073056</v>
      </c>
      <c r="AS806" s="1">
        <v>1060000</v>
      </c>
      <c r="AT806" s="1">
        <f t="shared" si="86"/>
        <v>47277816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12061217</v>
      </c>
      <c r="G807" s="1">
        <v>14488843</v>
      </c>
      <c r="H807" s="1">
        <v>0</v>
      </c>
      <c r="I807" s="1">
        <v>11659494</v>
      </c>
      <c r="J807" s="1">
        <v>0</v>
      </c>
      <c r="K807" s="1">
        <v>4620000</v>
      </c>
      <c r="L807" s="1">
        <v>0</v>
      </c>
      <c r="M807" s="1">
        <v>400000</v>
      </c>
      <c r="N807" s="1">
        <v>2270932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6678201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1622095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8484647</v>
      </c>
      <c r="AM807" s="1">
        <v>0</v>
      </c>
      <c r="AN807" s="1">
        <v>67358789</v>
      </c>
      <c r="AO807" s="1">
        <v>15082111</v>
      </c>
      <c r="AP807" s="1">
        <v>52276678</v>
      </c>
      <c r="AQ807" s="1">
        <v>13027250</v>
      </c>
      <c r="AR807" s="1">
        <v>1954088</v>
      </c>
      <c r="AS807" s="1">
        <v>0</v>
      </c>
      <c r="AT807" s="1">
        <f t="shared" si="86"/>
        <v>82340127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12284533</v>
      </c>
      <c r="G808" s="1">
        <v>22023298</v>
      </c>
      <c r="H808" s="1">
        <v>0</v>
      </c>
      <c r="I808" s="1">
        <v>11966659</v>
      </c>
      <c r="J808" s="1">
        <v>0</v>
      </c>
      <c r="K808" s="1">
        <v>4620000</v>
      </c>
      <c r="L808" s="1">
        <v>0</v>
      </c>
      <c r="M808" s="1">
        <v>400000</v>
      </c>
      <c r="N808" s="1">
        <v>2354252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1270000</v>
      </c>
      <c r="U808" s="1">
        <v>0</v>
      </c>
      <c r="V808" s="1">
        <v>6940732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1681609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8730186</v>
      </c>
      <c r="AM808" s="1">
        <v>0</v>
      </c>
      <c r="AN808" s="1">
        <v>76265777</v>
      </c>
      <c r="AO808" s="1">
        <v>20772896</v>
      </c>
      <c r="AP808" s="1">
        <v>55492881</v>
      </c>
      <c r="AQ808" s="1">
        <v>14776902</v>
      </c>
      <c r="AR808" s="1">
        <v>2216535</v>
      </c>
      <c r="AS808" s="1">
        <v>0</v>
      </c>
      <c r="AT808" s="1">
        <f t="shared" si="86"/>
        <v>93259214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12420668</v>
      </c>
      <c r="G809" s="1">
        <v>16377573</v>
      </c>
      <c r="H809" s="1">
        <v>0</v>
      </c>
      <c r="I809" s="1">
        <v>12493109</v>
      </c>
      <c r="J809" s="1">
        <v>0</v>
      </c>
      <c r="K809" s="1">
        <v>4620000</v>
      </c>
      <c r="L809" s="1">
        <v>0</v>
      </c>
      <c r="M809" s="1">
        <v>400000</v>
      </c>
      <c r="N809" s="1">
        <v>2412791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1270000</v>
      </c>
      <c r="U809" s="1">
        <v>0</v>
      </c>
      <c r="V809" s="1">
        <v>7329272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1142995</v>
      </c>
      <c r="AD809" s="1">
        <v>0</v>
      </c>
      <c r="AE809" s="1">
        <v>1723422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8896466</v>
      </c>
      <c r="AM809" s="1">
        <v>0</v>
      </c>
      <c r="AN809" s="1">
        <v>73100565</v>
      </c>
      <c r="AO809" s="1">
        <v>14065137</v>
      </c>
      <c r="AP809" s="1">
        <v>59035428</v>
      </c>
      <c r="AQ809" s="1">
        <v>14143859</v>
      </c>
      <c r="AR809" s="1">
        <v>2121579</v>
      </c>
      <c r="AS809" s="1">
        <v>0</v>
      </c>
      <c r="AT809" s="1">
        <f t="shared" si="86"/>
        <v>89366003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10608059</v>
      </c>
      <c r="G810" s="1">
        <v>13051944</v>
      </c>
      <c r="H810" s="1">
        <v>0</v>
      </c>
      <c r="I810" s="1">
        <v>9947993</v>
      </c>
      <c r="J810" s="1">
        <v>0</v>
      </c>
      <c r="K810" s="1">
        <v>3465000</v>
      </c>
      <c r="L810" s="1">
        <v>0</v>
      </c>
      <c r="M810" s="1">
        <v>400000</v>
      </c>
      <c r="N810" s="1">
        <v>1939052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5775269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1385038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7337528</v>
      </c>
      <c r="AM810" s="1">
        <v>0</v>
      </c>
      <c r="AN810" s="1">
        <v>56549763</v>
      </c>
      <c r="AO810" s="1">
        <v>7130359</v>
      </c>
      <c r="AP810" s="1">
        <v>49419404</v>
      </c>
      <c r="AQ810" s="1">
        <v>11309953</v>
      </c>
      <c r="AR810" s="1">
        <v>1696493</v>
      </c>
      <c r="AS810" s="1">
        <v>0</v>
      </c>
      <c r="AT810" s="1">
        <f t="shared" si="86"/>
        <v>69556209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12595296</v>
      </c>
      <c r="G811" s="1">
        <v>16102364</v>
      </c>
      <c r="H811" s="1">
        <v>0</v>
      </c>
      <c r="I811" s="1">
        <v>12610826</v>
      </c>
      <c r="J811" s="1">
        <v>0</v>
      </c>
      <c r="K811" s="1">
        <v>3465000</v>
      </c>
      <c r="L811" s="1">
        <v>0</v>
      </c>
      <c r="M811" s="1">
        <v>400000</v>
      </c>
      <c r="N811" s="1">
        <v>2470472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7125030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1764622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9072455</v>
      </c>
      <c r="AM811" s="1">
        <v>0</v>
      </c>
      <c r="AN811" s="1">
        <v>68534414</v>
      </c>
      <c r="AO811" s="1">
        <v>18500212</v>
      </c>
      <c r="AP811" s="1">
        <v>50034202</v>
      </c>
      <c r="AQ811" s="1">
        <v>13706883</v>
      </c>
      <c r="AR811" s="1">
        <v>2056032</v>
      </c>
      <c r="AS811" s="1">
        <v>0</v>
      </c>
      <c r="AT811" s="1">
        <f t="shared" si="86"/>
        <v>84297329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20528030</v>
      </c>
      <c r="G812" s="1">
        <v>6685047</v>
      </c>
      <c r="H812" s="1">
        <v>0</v>
      </c>
      <c r="I812" s="1">
        <v>17586239</v>
      </c>
      <c r="J812" s="1">
        <v>0</v>
      </c>
      <c r="K812" s="1">
        <v>0</v>
      </c>
      <c r="L812" s="1">
        <v>0</v>
      </c>
      <c r="M812" s="1">
        <v>400000</v>
      </c>
      <c r="N812" s="1">
        <v>3224878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10776538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2303484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4791247</v>
      </c>
      <c r="AM812" s="1">
        <v>0</v>
      </c>
      <c r="AN812" s="1">
        <v>69618001</v>
      </c>
      <c r="AO812" s="1">
        <v>13551428</v>
      </c>
      <c r="AP812" s="1">
        <v>56066573</v>
      </c>
      <c r="AQ812" s="1">
        <v>13479093</v>
      </c>
      <c r="AR812" s="1">
        <v>2021864</v>
      </c>
      <c r="AS812" s="1">
        <v>0</v>
      </c>
      <c r="AT812" s="1">
        <f t="shared" si="86"/>
        <v>85118958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20652442</v>
      </c>
      <c r="G813" s="1">
        <v>14682658</v>
      </c>
      <c r="H813" s="1">
        <v>0</v>
      </c>
      <c r="I813" s="1">
        <v>18697967</v>
      </c>
      <c r="J813" s="1">
        <v>0</v>
      </c>
      <c r="K813" s="1">
        <v>0</v>
      </c>
      <c r="L813" s="1">
        <v>0</v>
      </c>
      <c r="M813" s="1">
        <v>400000</v>
      </c>
      <c r="N813" s="1">
        <v>3268423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11342252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2334587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4902633</v>
      </c>
      <c r="AM813" s="1">
        <v>0</v>
      </c>
      <c r="AN813" s="1">
        <v>78492231</v>
      </c>
      <c r="AO813" s="1">
        <v>16712007</v>
      </c>
      <c r="AP813" s="1">
        <v>61780224</v>
      </c>
      <c r="AQ813" s="1">
        <v>15476192</v>
      </c>
      <c r="AR813" s="1">
        <v>2321429</v>
      </c>
      <c r="AS813" s="1">
        <v>0</v>
      </c>
      <c r="AT813" s="1">
        <f t="shared" si="86"/>
        <v>96289852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14088300</v>
      </c>
      <c r="G814" s="1">
        <v>18204495</v>
      </c>
      <c r="H814" s="1">
        <v>0</v>
      </c>
      <c r="I814" s="1">
        <v>15475071</v>
      </c>
      <c r="J814" s="1">
        <v>0</v>
      </c>
      <c r="K814" s="1">
        <v>4620000</v>
      </c>
      <c r="L814" s="1">
        <v>0</v>
      </c>
      <c r="M814" s="1">
        <v>400000</v>
      </c>
      <c r="N814" s="1">
        <v>2924618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1270000</v>
      </c>
      <c r="U814" s="1">
        <v>0</v>
      </c>
      <c r="V814" s="1">
        <v>8676076</v>
      </c>
      <c r="W814" s="1">
        <v>1100000</v>
      </c>
      <c r="X814" s="1">
        <v>2045076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2089013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10493528</v>
      </c>
      <c r="AM814" s="1">
        <v>0</v>
      </c>
      <c r="AN814" s="1">
        <v>82497446</v>
      </c>
      <c r="AO814" s="1">
        <v>19030396</v>
      </c>
      <c r="AP814" s="1">
        <v>63467050</v>
      </c>
      <c r="AQ814" s="1">
        <v>16023235</v>
      </c>
      <c r="AR814" s="1">
        <v>2403485</v>
      </c>
      <c r="AS814" s="1">
        <v>0</v>
      </c>
      <c r="AT814" s="1">
        <f t="shared" si="86"/>
        <v>100924166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12992559</v>
      </c>
      <c r="G815" s="1">
        <v>16320494</v>
      </c>
      <c r="H815" s="1">
        <v>0</v>
      </c>
      <c r="I815" s="1">
        <v>13748026</v>
      </c>
      <c r="J815" s="1">
        <v>0</v>
      </c>
      <c r="K815" s="1">
        <v>4620000</v>
      </c>
      <c r="L815" s="1">
        <v>0</v>
      </c>
      <c r="M815" s="1">
        <v>400000</v>
      </c>
      <c r="N815" s="1">
        <v>2620978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7436479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1872126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9514147</v>
      </c>
      <c r="AM815" s="1">
        <v>0</v>
      </c>
      <c r="AN815" s="1">
        <v>76955902</v>
      </c>
      <c r="AO815" s="1">
        <v>12911494</v>
      </c>
      <c r="AP815" s="1">
        <v>64044408</v>
      </c>
      <c r="AQ815" s="1">
        <v>14502165</v>
      </c>
      <c r="AR815" s="1">
        <v>2175325</v>
      </c>
      <c r="AS815" s="1">
        <v>0</v>
      </c>
      <c r="AT815" s="1">
        <f t="shared" si="86"/>
        <v>93633392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19829835</v>
      </c>
      <c r="G816" s="1">
        <v>28667986</v>
      </c>
      <c r="H816" s="1">
        <v>0</v>
      </c>
      <c r="I816" s="1">
        <v>19808434</v>
      </c>
      <c r="J816" s="1">
        <v>0</v>
      </c>
      <c r="K816" s="1">
        <v>5500000</v>
      </c>
      <c r="L816" s="1">
        <v>0</v>
      </c>
      <c r="M816" s="1">
        <v>400000</v>
      </c>
      <c r="N816" s="1">
        <v>2980511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11307202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2506815</v>
      </c>
      <c r="AD816" s="1">
        <v>0</v>
      </c>
      <c r="AE816" s="1">
        <v>2128935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11484184</v>
      </c>
      <c r="AM816" s="1">
        <v>0</v>
      </c>
      <c r="AN816" s="1">
        <v>109703695</v>
      </c>
      <c r="AO816" s="1">
        <v>19147062</v>
      </c>
      <c r="AP816" s="1">
        <v>90556633</v>
      </c>
      <c r="AQ816" s="1">
        <v>16076358</v>
      </c>
      <c r="AR816" s="1">
        <v>2411454</v>
      </c>
      <c r="AS816" s="1">
        <v>0</v>
      </c>
      <c r="AT816" s="1">
        <f t="shared" si="86"/>
        <v>128191507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12221221</v>
      </c>
      <c r="G817" s="1">
        <v>15282426</v>
      </c>
      <c r="H817" s="1">
        <v>0</v>
      </c>
      <c r="I817" s="1">
        <v>11450905</v>
      </c>
      <c r="J817" s="1">
        <v>0</v>
      </c>
      <c r="K817" s="1">
        <v>4620000</v>
      </c>
      <c r="L817" s="1">
        <v>0</v>
      </c>
      <c r="M817" s="1">
        <v>400000</v>
      </c>
      <c r="N817" s="1">
        <v>2329226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1270000</v>
      </c>
      <c r="U817" s="1">
        <v>0</v>
      </c>
      <c r="V817" s="1">
        <v>6992110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1663734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8657565</v>
      </c>
      <c r="AM817" s="1">
        <v>0</v>
      </c>
      <c r="AN817" s="1">
        <v>71095042</v>
      </c>
      <c r="AO817" s="1">
        <v>13083585</v>
      </c>
      <c r="AP817" s="1">
        <v>58011457</v>
      </c>
      <c r="AQ817" s="1">
        <v>13298247</v>
      </c>
      <c r="AR817" s="1">
        <v>1994737</v>
      </c>
      <c r="AS817" s="1">
        <v>0</v>
      </c>
      <c r="AT817" s="1">
        <f t="shared" si="86"/>
        <v>86388026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11501501</v>
      </c>
      <c r="G818" s="1">
        <v>14885186</v>
      </c>
      <c r="H818" s="1">
        <v>0</v>
      </c>
      <c r="I818" s="1">
        <v>11502413</v>
      </c>
      <c r="J818" s="1">
        <v>0</v>
      </c>
      <c r="K818" s="1">
        <v>0</v>
      </c>
      <c r="L818" s="1">
        <v>0</v>
      </c>
      <c r="M818" s="1">
        <v>400000</v>
      </c>
      <c r="N818" s="1">
        <v>2072547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6586448</v>
      </c>
      <c r="W818" s="1">
        <v>1100000</v>
      </c>
      <c r="X818" s="1">
        <v>1669573</v>
      </c>
      <c r="Y818" s="1">
        <v>0</v>
      </c>
      <c r="Z818" s="1">
        <v>0</v>
      </c>
      <c r="AA818" s="1">
        <v>0</v>
      </c>
      <c r="AB818" s="1">
        <v>0</v>
      </c>
      <c r="AC818" s="1">
        <v>1153946</v>
      </c>
      <c r="AD818" s="1">
        <v>0</v>
      </c>
      <c r="AE818" s="1">
        <v>1480392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7891625</v>
      </c>
      <c r="AM818" s="1">
        <v>0</v>
      </c>
      <c r="AN818" s="1">
        <v>62466169</v>
      </c>
      <c r="AO818" s="1">
        <v>20163129</v>
      </c>
      <c r="AP818" s="1">
        <v>42303040</v>
      </c>
      <c r="AQ818" s="1">
        <v>12048726</v>
      </c>
      <c r="AR818" s="1">
        <v>1807309</v>
      </c>
      <c r="AS818" s="1">
        <v>0</v>
      </c>
      <c r="AT818" s="1">
        <f t="shared" si="86"/>
        <v>76322204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20175219</v>
      </c>
      <c r="G819" s="1">
        <v>12611962</v>
      </c>
      <c r="H819" s="1">
        <v>0</v>
      </c>
      <c r="I819" s="1">
        <v>18390846</v>
      </c>
      <c r="J819" s="1">
        <v>0</v>
      </c>
      <c r="K819" s="1">
        <v>0</v>
      </c>
      <c r="L819" s="1">
        <v>0</v>
      </c>
      <c r="M819" s="1">
        <v>400000</v>
      </c>
      <c r="N819" s="1">
        <v>3101394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11041674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2215282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4652091</v>
      </c>
      <c r="AM819" s="1">
        <v>0</v>
      </c>
      <c r="AN819" s="1">
        <v>77181006</v>
      </c>
      <c r="AO819" s="1">
        <v>17313187</v>
      </c>
      <c r="AP819" s="1">
        <v>59867819</v>
      </c>
      <c r="AQ819" s="1">
        <v>14737694</v>
      </c>
      <c r="AR819" s="1">
        <v>2210654</v>
      </c>
      <c r="AS819" s="1">
        <v>0</v>
      </c>
      <c r="AT819" s="1">
        <f t="shared" si="86"/>
        <v>94129354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16526410</v>
      </c>
      <c r="G820" s="1">
        <v>22647983</v>
      </c>
      <c r="H820" s="1">
        <v>0</v>
      </c>
      <c r="I820" s="1">
        <v>16513924</v>
      </c>
      <c r="J820" s="1">
        <v>0</v>
      </c>
      <c r="K820" s="1">
        <v>4620000</v>
      </c>
      <c r="L820" s="1">
        <v>0</v>
      </c>
      <c r="M820" s="1">
        <v>400000</v>
      </c>
      <c r="N820" s="1">
        <v>3360710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10021357</v>
      </c>
      <c r="W820" s="1">
        <v>1100000</v>
      </c>
      <c r="X820" s="1">
        <v>2398995</v>
      </c>
      <c r="Y820" s="1">
        <v>0</v>
      </c>
      <c r="Z820" s="1">
        <v>5626725</v>
      </c>
      <c r="AA820" s="1">
        <v>0</v>
      </c>
      <c r="AB820" s="1">
        <v>0</v>
      </c>
      <c r="AC820" s="1">
        <v>0</v>
      </c>
      <c r="AD820" s="1">
        <v>0</v>
      </c>
      <c r="AE820" s="1">
        <v>2400508</v>
      </c>
      <c r="AF820" s="1">
        <v>4445076</v>
      </c>
      <c r="AG820" s="1">
        <v>3208500</v>
      </c>
      <c r="AH820" s="1">
        <v>0</v>
      </c>
      <c r="AI820" s="1">
        <v>0</v>
      </c>
      <c r="AJ820" s="1">
        <v>0</v>
      </c>
      <c r="AK820" s="1">
        <v>0</v>
      </c>
      <c r="AL820" s="1">
        <v>12159445</v>
      </c>
      <c r="AM820" s="1">
        <v>0</v>
      </c>
      <c r="AN820" s="1">
        <v>105429633</v>
      </c>
      <c r="AO820" s="1">
        <v>6951294</v>
      </c>
      <c r="AP820" s="1">
        <v>98478339</v>
      </c>
      <c r="AQ820" s="1">
        <v>16076358</v>
      </c>
      <c r="AR820" s="1">
        <v>2411454</v>
      </c>
      <c r="AS820" s="1">
        <v>3180000</v>
      </c>
      <c r="AT820" s="1">
        <f t="shared" si="86"/>
        <v>127097445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9606908</v>
      </c>
      <c r="G821" s="1">
        <v>11798556</v>
      </c>
      <c r="H821" s="1">
        <v>0</v>
      </c>
      <c r="I821" s="1">
        <v>8948738</v>
      </c>
      <c r="J821" s="1">
        <v>0</v>
      </c>
      <c r="K821" s="1">
        <v>4620000</v>
      </c>
      <c r="L821" s="1">
        <v>0</v>
      </c>
      <c r="M821" s="1">
        <v>400000</v>
      </c>
      <c r="N821" s="1">
        <v>1727579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1270000</v>
      </c>
      <c r="U821" s="1">
        <v>0</v>
      </c>
      <c r="V821" s="1">
        <v>5339236</v>
      </c>
      <c r="W821" s="1">
        <v>1100000</v>
      </c>
      <c r="X821" s="1">
        <v>1394551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1233986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6584030</v>
      </c>
      <c r="AM821" s="1">
        <v>0</v>
      </c>
      <c r="AN821" s="1">
        <v>57357391</v>
      </c>
      <c r="AO821" s="1">
        <v>6785982</v>
      </c>
      <c r="AP821" s="1">
        <v>50571409</v>
      </c>
      <c r="AQ821" s="1">
        <v>10550717</v>
      </c>
      <c r="AR821" s="1">
        <v>1582608</v>
      </c>
      <c r="AS821" s="1">
        <v>0</v>
      </c>
      <c r="AT821" s="1">
        <f t="shared" si="86"/>
        <v>69490716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20749001</v>
      </c>
      <c r="G822" s="1">
        <v>9995388</v>
      </c>
      <c r="H822" s="1">
        <v>0</v>
      </c>
      <c r="I822" s="1">
        <v>18504331</v>
      </c>
      <c r="J822" s="1">
        <v>0</v>
      </c>
      <c r="K822" s="1">
        <v>0</v>
      </c>
      <c r="L822" s="1">
        <v>0</v>
      </c>
      <c r="M822" s="1">
        <v>400000</v>
      </c>
      <c r="N822" s="1">
        <v>3302218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11718887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2358727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4953327</v>
      </c>
      <c r="AM822" s="1">
        <v>0</v>
      </c>
      <c r="AN822" s="1">
        <v>74193148</v>
      </c>
      <c r="AO822" s="1">
        <v>20294270</v>
      </c>
      <c r="AP822" s="1">
        <v>53898878</v>
      </c>
      <c r="AQ822" s="1">
        <v>14616376</v>
      </c>
      <c r="AR822" s="1">
        <v>2192456</v>
      </c>
      <c r="AS822" s="1">
        <v>0</v>
      </c>
      <c r="AT822" s="1">
        <f t="shared" si="86"/>
        <v>91001980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11925311</v>
      </c>
      <c r="G823" s="1">
        <v>14181049</v>
      </c>
      <c r="H823" s="1">
        <v>0</v>
      </c>
      <c r="I823" s="1">
        <v>11267525</v>
      </c>
      <c r="J823" s="1">
        <v>0</v>
      </c>
      <c r="K823" s="1">
        <v>4620000</v>
      </c>
      <c r="L823" s="1">
        <v>0</v>
      </c>
      <c r="M823" s="1">
        <v>400000</v>
      </c>
      <c r="N823" s="1">
        <v>2219543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6536332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1585389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8333758</v>
      </c>
      <c r="AM823" s="1">
        <v>0</v>
      </c>
      <c r="AN823" s="1">
        <v>65011270</v>
      </c>
      <c r="AO823" s="1">
        <v>16137882</v>
      </c>
      <c r="AP823" s="1">
        <v>48873388</v>
      </c>
      <c r="AQ823" s="1">
        <v>12780000</v>
      </c>
      <c r="AR823" s="1">
        <v>1917000</v>
      </c>
      <c r="AS823" s="1">
        <v>0</v>
      </c>
      <c r="AT823" s="1">
        <f t="shared" si="86"/>
        <v>79708270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11843724</v>
      </c>
      <c r="G824" s="1">
        <v>14650553</v>
      </c>
      <c r="H824" s="1">
        <v>0</v>
      </c>
      <c r="I824" s="1">
        <v>11479400</v>
      </c>
      <c r="J824" s="1">
        <v>0</v>
      </c>
      <c r="K824" s="1">
        <v>4620000</v>
      </c>
      <c r="L824" s="1">
        <v>0</v>
      </c>
      <c r="M824" s="1">
        <v>400000</v>
      </c>
      <c r="N824" s="1">
        <v>2196911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6752736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1151237</v>
      </c>
      <c r="AD824" s="1">
        <v>0</v>
      </c>
      <c r="AE824" s="1">
        <v>1569223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8260783</v>
      </c>
      <c r="AM824" s="1">
        <v>0</v>
      </c>
      <c r="AN824" s="1">
        <v>66855086</v>
      </c>
      <c r="AO824" s="1">
        <v>16075843</v>
      </c>
      <c r="AP824" s="1">
        <v>50779243</v>
      </c>
      <c r="AQ824" s="1">
        <v>13148763</v>
      </c>
      <c r="AR824" s="1">
        <v>1972315</v>
      </c>
      <c r="AS824" s="1">
        <v>0</v>
      </c>
      <c r="AT824" s="1">
        <f t="shared" si="86"/>
        <v>81976164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25497094</v>
      </c>
      <c r="G825" s="1">
        <v>13731218</v>
      </c>
      <c r="H825" s="1">
        <v>0</v>
      </c>
      <c r="I825" s="1">
        <v>23682472</v>
      </c>
      <c r="J825" s="1">
        <v>0</v>
      </c>
      <c r="K825" s="1">
        <v>0</v>
      </c>
      <c r="L825" s="1">
        <v>0</v>
      </c>
      <c r="M825" s="1">
        <v>400000</v>
      </c>
      <c r="N825" s="1">
        <v>4366779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1270000</v>
      </c>
      <c r="U825" s="1">
        <v>0</v>
      </c>
      <c r="V825" s="1">
        <v>14683132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3119128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6487785</v>
      </c>
      <c r="AM825" s="1">
        <v>0</v>
      </c>
      <c r="AN825" s="1">
        <v>96560146</v>
      </c>
      <c r="AO825" s="1">
        <v>15336827</v>
      </c>
      <c r="AP825" s="1">
        <v>81223319</v>
      </c>
      <c r="AQ825" s="1">
        <v>16076358</v>
      </c>
      <c r="AR825" s="1">
        <v>2411454</v>
      </c>
      <c r="AS825" s="1">
        <v>0</v>
      </c>
      <c r="AT825" s="1">
        <f t="shared" si="86"/>
        <v>115047958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11570581</v>
      </c>
      <c r="G826" s="1">
        <v>13764014</v>
      </c>
      <c r="H826" s="1">
        <v>0</v>
      </c>
      <c r="I826" s="1">
        <v>11189909</v>
      </c>
      <c r="J826" s="1">
        <v>0</v>
      </c>
      <c r="K826" s="1">
        <v>0</v>
      </c>
      <c r="L826" s="1">
        <v>0</v>
      </c>
      <c r="M826" s="1">
        <v>400000</v>
      </c>
      <c r="N826" s="1">
        <v>2089846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6344113</v>
      </c>
      <c r="W826" s="1">
        <v>1100000</v>
      </c>
      <c r="X826" s="1">
        <v>1679600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1492748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7949417</v>
      </c>
      <c r="AM826" s="1">
        <v>0</v>
      </c>
      <c r="AN826" s="1">
        <v>58691497</v>
      </c>
      <c r="AO826" s="1">
        <v>11143445</v>
      </c>
      <c r="AP826" s="1">
        <v>47548052</v>
      </c>
      <c r="AQ826" s="1">
        <v>11516046</v>
      </c>
      <c r="AR826" s="1">
        <v>1727407</v>
      </c>
      <c r="AS826" s="1">
        <v>0</v>
      </c>
      <c r="AT826" s="1">
        <f t="shared" si="86"/>
        <v>71934950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23597485</v>
      </c>
      <c r="G827" s="1">
        <v>20016731</v>
      </c>
      <c r="H827" s="1">
        <v>0</v>
      </c>
      <c r="I827" s="1">
        <v>21978586</v>
      </c>
      <c r="J827" s="1">
        <v>0</v>
      </c>
      <c r="K827" s="1">
        <v>0</v>
      </c>
      <c r="L827" s="1">
        <v>0</v>
      </c>
      <c r="M827" s="1">
        <v>400000</v>
      </c>
      <c r="N827" s="1">
        <v>3701916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13494217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2644226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5499989</v>
      </c>
      <c r="AM827" s="1">
        <v>0</v>
      </c>
      <c r="AN827" s="1">
        <v>95925688</v>
      </c>
      <c r="AO827" s="1">
        <v>20293692</v>
      </c>
      <c r="AP827" s="1">
        <v>75631996</v>
      </c>
      <c r="AQ827" s="1">
        <v>16076358</v>
      </c>
      <c r="AR827" s="1">
        <v>2411454</v>
      </c>
      <c r="AS827" s="1">
        <v>0</v>
      </c>
      <c r="AT827" s="1">
        <f t="shared" si="86"/>
        <v>114413500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11946934</v>
      </c>
      <c r="G828" s="1">
        <v>15388111</v>
      </c>
      <c r="H828" s="1">
        <v>0</v>
      </c>
      <c r="I828" s="1">
        <v>11193187</v>
      </c>
      <c r="J828" s="1">
        <v>0</v>
      </c>
      <c r="K828" s="1">
        <v>0</v>
      </c>
      <c r="L828" s="1">
        <v>0</v>
      </c>
      <c r="M828" s="1">
        <v>400000</v>
      </c>
      <c r="N828" s="1">
        <v>2227302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6621605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1590930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8356872</v>
      </c>
      <c r="AM828" s="1">
        <v>0</v>
      </c>
      <c r="AN828" s="1">
        <v>61670442</v>
      </c>
      <c r="AO828" s="1">
        <v>12451545</v>
      </c>
      <c r="AP828" s="1">
        <v>49218897</v>
      </c>
      <c r="AQ828" s="1">
        <v>12111835</v>
      </c>
      <c r="AR828" s="1">
        <v>1816775</v>
      </c>
      <c r="AS828" s="1">
        <v>0</v>
      </c>
      <c r="AT828" s="1">
        <f t="shared" si="86"/>
        <v>75599052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12171207</v>
      </c>
      <c r="G829" s="1">
        <v>15381682</v>
      </c>
      <c r="H829" s="1">
        <v>0</v>
      </c>
      <c r="I829" s="1">
        <v>11814192</v>
      </c>
      <c r="J829" s="1">
        <v>0</v>
      </c>
      <c r="K829" s="1">
        <v>4620000</v>
      </c>
      <c r="L829" s="1">
        <v>0</v>
      </c>
      <c r="M829" s="1">
        <v>400000</v>
      </c>
      <c r="N829" s="1">
        <v>2313059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7037523</v>
      </c>
      <c r="W829" s="1">
        <v>1100000</v>
      </c>
      <c r="X829" s="1">
        <v>1766788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1652184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8607917</v>
      </c>
      <c r="AM829" s="1">
        <v>0</v>
      </c>
      <c r="AN829" s="1">
        <v>70357090</v>
      </c>
      <c r="AO829" s="1">
        <v>19363870</v>
      </c>
      <c r="AP829" s="1">
        <v>50993220</v>
      </c>
      <c r="AQ829" s="1">
        <v>13372910</v>
      </c>
      <c r="AR829" s="1">
        <v>2005937</v>
      </c>
      <c r="AS829" s="1">
        <v>0</v>
      </c>
      <c r="AT829" s="1">
        <f t="shared" si="86"/>
        <v>85735937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12274396</v>
      </c>
      <c r="G830" s="1">
        <v>14871497</v>
      </c>
      <c r="H830" s="1">
        <v>0</v>
      </c>
      <c r="I830" s="1">
        <v>11950769</v>
      </c>
      <c r="J830" s="1">
        <v>0</v>
      </c>
      <c r="K830" s="1">
        <v>4620000</v>
      </c>
      <c r="L830" s="1">
        <v>0</v>
      </c>
      <c r="M830" s="1">
        <v>400000</v>
      </c>
      <c r="N830" s="1">
        <v>2350512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6932578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1678937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8719131</v>
      </c>
      <c r="AM830" s="1">
        <v>0</v>
      </c>
      <c r="AN830" s="1">
        <v>70172125</v>
      </c>
      <c r="AO830" s="1">
        <v>13759795</v>
      </c>
      <c r="AP830" s="1">
        <v>56412330</v>
      </c>
      <c r="AQ830" s="1">
        <v>13335917</v>
      </c>
      <c r="AR830" s="1">
        <v>2000388</v>
      </c>
      <c r="AS830" s="1">
        <v>0</v>
      </c>
      <c r="AT830" s="1">
        <f t="shared" si="86"/>
        <v>85508430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23610484</v>
      </c>
      <c r="G831" s="1">
        <v>32577053</v>
      </c>
      <c r="H831" s="1">
        <v>0</v>
      </c>
      <c r="I831" s="1">
        <v>23951108</v>
      </c>
      <c r="J831" s="1">
        <v>0</v>
      </c>
      <c r="K831" s="1">
        <v>0</v>
      </c>
      <c r="L831" s="1">
        <v>0</v>
      </c>
      <c r="M831" s="1">
        <v>400000</v>
      </c>
      <c r="N831" s="1">
        <v>3706465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13549869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2506815</v>
      </c>
      <c r="AD831" s="1">
        <v>0</v>
      </c>
      <c r="AE831" s="1">
        <v>2647475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13966580</v>
      </c>
      <c r="AM831" s="1">
        <v>0</v>
      </c>
      <c r="AN831" s="1">
        <v>123665715</v>
      </c>
      <c r="AO831" s="1">
        <v>27923763</v>
      </c>
      <c r="AP831" s="1">
        <v>95741952</v>
      </c>
      <c r="AQ831" s="1">
        <v>16076358</v>
      </c>
      <c r="AR831" s="1">
        <v>2411454</v>
      </c>
      <c r="AS831" s="1">
        <v>0</v>
      </c>
      <c r="AT831" s="1">
        <f t="shared" si="86"/>
        <v>142153527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12241901</v>
      </c>
      <c r="G832" s="1">
        <v>16633904</v>
      </c>
      <c r="H832" s="1">
        <v>0</v>
      </c>
      <c r="I832" s="1">
        <v>11905529</v>
      </c>
      <c r="J832" s="1">
        <v>0</v>
      </c>
      <c r="K832" s="1">
        <v>4620000</v>
      </c>
      <c r="L832" s="1">
        <v>0</v>
      </c>
      <c r="M832" s="1">
        <v>400000</v>
      </c>
      <c r="N832" s="1">
        <v>2337992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6815025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1669995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8682554</v>
      </c>
      <c r="AM832" s="1">
        <v>0</v>
      </c>
      <c r="AN832" s="1">
        <v>70565219</v>
      </c>
      <c r="AO832" s="1">
        <v>17478417</v>
      </c>
      <c r="AP832" s="1">
        <v>53086802</v>
      </c>
      <c r="AQ832" s="1">
        <v>13636790</v>
      </c>
      <c r="AR832" s="1">
        <v>2045519</v>
      </c>
      <c r="AS832" s="1">
        <v>0</v>
      </c>
      <c r="AT832" s="1">
        <f t="shared" si="86"/>
        <v>86247528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12991199</v>
      </c>
      <c r="G833" s="1">
        <v>17990281</v>
      </c>
      <c r="H833" s="1">
        <v>0</v>
      </c>
      <c r="I833" s="1">
        <v>14582919</v>
      </c>
      <c r="J833" s="1">
        <v>0</v>
      </c>
      <c r="K833" s="1">
        <v>4620000</v>
      </c>
      <c r="L833" s="1">
        <v>0</v>
      </c>
      <c r="M833" s="1">
        <v>400000</v>
      </c>
      <c r="N833" s="1">
        <v>2633113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8231024</v>
      </c>
      <c r="W833" s="1">
        <v>1100000</v>
      </c>
      <c r="X833" s="1">
        <v>1885819</v>
      </c>
      <c r="Y833" s="1">
        <v>0</v>
      </c>
      <c r="Z833" s="1">
        <v>0</v>
      </c>
      <c r="AA833" s="1">
        <v>0</v>
      </c>
      <c r="AB833" s="1">
        <v>0</v>
      </c>
      <c r="AC833" s="1">
        <v>1130801</v>
      </c>
      <c r="AD833" s="1">
        <v>0</v>
      </c>
      <c r="AE833" s="1">
        <v>1880795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9539745</v>
      </c>
      <c r="AM833" s="1">
        <v>0</v>
      </c>
      <c r="AN833" s="1">
        <v>80478234</v>
      </c>
      <c r="AO833" s="1">
        <v>15230225</v>
      </c>
      <c r="AP833" s="1">
        <v>65248009</v>
      </c>
      <c r="AQ833" s="1">
        <v>15397139</v>
      </c>
      <c r="AR833" s="1">
        <v>2309571</v>
      </c>
      <c r="AS833" s="1">
        <v>0</v>
      </c>
      <c r="AT833" s="1">
        <f t="shared" si="86"/>
        <v>98184944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20199358</v>
      </c>
      <c r="G834" s="1">
        <v>0</v>
      </c>
      <c r="H834" s="1">
        <v>0</v>
      </c>
      <c r="I834" s="1">
        <v>17792020</v>
      </c>
      <c r="J834" s="1">
        <v>0</v>
      </c>
      <c r="K834" s="1">
        <v>5500000</v>
      </c>
      <c r="L834" s="1">
        <v>0</v>
      </c>
      <c r="M834" s="1">
        <v>400000</v>
      </c>
      <c r="N834" s="1">
        <v>3109844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10667290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2221316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4620338</v>
      </c>
      <c r="AM834" s="1">
        <v>0</v>
      </c>
      <c r="AN834" s="1">
        <v>67991435</v>
      </c>
      <c r="AO834" s="1">
        <v>18243293</v>
      </c>
      <c r="AP834" s="1">
        <v>49748142</v>
      </c>
      <c r="AQ834" s="1">
        <v>13122033</v>
      </c>
      <c r="AR834" s="1">
        <v>1968305</v>
      </c>
      <c r="AS834" s="1">
        <v>0</v>
      </c>
      <c r="AT834" s="1">
        <f t="shared" si="86"/>
        <v>83081773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11360424</v>
      </c>
      <c r="G835" s="1">
        <v>13913968</v>
      </c>
      <c r="H835" s="1">
        <v>0</v>
      </c>
      <c r="I835" s="1">
        <v>10753680</v>
      </c>
      <c r="J835" s="1">
        <v>0</v>
      </c>
      <c r="K835" s="1">
        <v>0</v>
      </c>
      <c r="L835" s="1">
        <v>0</v>
      </c>
      <c r="M835" s="1">
        <v>400000</v>
      </c>
      <c r="N835" s="1">
        <v>2011133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6156700</v>
      </c>
      <c r="W835" s="1">
        <v>1100000</v>
      </c>
      <c r="X835" s="1">
        <v>1649094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1436523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7717699</v>
      </c>
      <c r="AM835" s="1">
        <v>0</v>
      </c>
      <c r="AN835" s="1">
        <v>58880490</v>
      </c>
      <c r="AO835" s="1">
        <v>11078791</v>
      </c>
      <c r="AP835" s="1">
        <v>47801699</v>
      </c>
      <c r="AQ835" s="1">
        <v>11299844</v>
      </c>
      <c r="AR835" s="1">
        <v>1694977</v>
      </c>
      <c r="AS835" s="1">
        <v>0</v>
      </c>
      <c r="AT835" s="1">
        <f t="shared" ref="AT835:AT898" si="91">AS835+AR835+AQ835+AN835</f>
        <v>71875311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11164342</v>
      </c>
      <c r="G836" s="1">
        <v>13608170</v>
      </c>
      <c r="H836" s="1">
        <v>0</v>
      </c>
      <c r="I836" s="1">
        <v>11014939</v>
      </c>
      <c r="J836" s="1">
        <v>0</v>
      </c>
      <c r="K836" s="1">
        <v>0</v>
      </c>
      <c r="L836" s="1">
        <v>0</v>
      </c>
      <c r="M836" s="1">
        <v>400000</v>
      </c>
      <c r="N836" s="1">
        <v>1945752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5983735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1159140</v>
      </c>
      <c r="AD836" s="1">
        <v>0</v>
      </c>
      <c r="AE836" s="1">
        <v>1389823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7518773</v>
      </c>
      <c r="AM836" s="1">
        <v>0</v>
      </c>
      <c r="AN836" s="1">
        <v>59286573</v>
      </c>
      <c r="AO836" s="1">
        <v>16598921</v>
      </c>
      <c r="AP836" s="1">
        <v>42687652</v>
      </c>
      <c r="AQ836" s="1">
        <v>11381061</v>
      </c>
      <c r="AR836" s="1">
        <v>1707159</v>
      </c>
      <c r="AS836" s="1">
        <v>0</v>
      </c>
      <c r="AT836" s="1">
        <f t="shared" si="91"/>
        <v>72374793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9975997</v>
      </c>
      <c r="G837" s="1">
        <v>11358962</v>
      </c>
      <c r="H837" s="1">
        <v>0</v>
      </c>
      <c r="I837" s="1">
        <v>8660481</v>
      </c>
      <c r="J837" s="1">
        <v>0</v>
      </c>
      <c r="K837" s="1">
        <v>4620000</v>
      </c>
      <c r="L837" s="1">
        <v>0</v>
      </c>
      <c r="M837" s="1">
        <v>400000</v>
      </c>
      <c r="N837" s="1">
        <v>1496012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4794932</v>
      </c>
      <c r="W837" s="1">
        <v>1100000</v>
      </c>
      <c r="X837" s="1">
        <v>1448129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1068580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6198539</v>
      </c>
      <c r="AM837" s="1">
        <v>0</v>
      </c>
      <c r="AN837" s="1">
        <v>52232901</v>
      </c>
      <c r="AO837" s="1">
        <v>8780393</v>
      </c>
      <c r="AP837" s="1">
        <v>43452508</v>
      </c>
      <c r="AQ837" s="1">
        <v>10224326</v>
      </c>
      <c r="AR837" s="1">
        <v>1533649</v>
      </c>
      <c r="AS837" s="1">
        <v>0</v>
      </c>
      <c r="AT837" s="1">
        <f t="shared" si="91"/>
        <v>63990876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13646358</v>
      </c>
      <c r="G838" s="1">
        <v>19831556</v>
      </c>
      <c r="H838" s="1">
        <v>0</v>
      </c>
      <c r="I838" s="1">
        <v>14849628</v>
      </c>
      <c r="J838" s="1">
        <v>0</v>
      </c>
      <c r="K838" s="1">
        <v>4620000</v>
      </c>
      <c r="L838" s="1">
        <v>0</v>
      </c>
      <c r="M838" s="1">
        <v>400000</v>
      </c>
      <c r="N838" s="1">
        <v>2573013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8401348</v>
      </c>
      <c r="W838" s="1">
        <v>1100000</v>
      </c>
      <c r="X838" s="1">
        <v>1980923</v>
      </c>
      <c r="Y838" s="1">
        <v>0</v>
      </c>
      <c r="Z838" s="1">
        <v>0</v>
      </c>
      <c r="AA838" s="1">
        <v>0</v>
      </c>
      <c r="AB838" s="1">
        <v>0</v>
      </c>
      <c r="AC838" s="1">
        <v>1128995</v>
      </c>
      <c r="AD838" s="1">
        <v>0</v>
      </c>
      <c r="AE838" s="1">
        <v>1837867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9607508</v>
      </c>
      <c r="AM838" s="1">
        <v>0</v>
      </c>
      <c r="AN838" s="1">
        <v>82199734</v>
      </c>
      <c r="AO838" s="1">
        <v>17892541</v>
      </c>
      <c r="AP838" s="1">
        <v>64307193</v>
      </c>
      <c r="AQ838" s="1">
        <v>15995439</v>
      </c>
      <c r="AR838" s="1">
        <v>2399316</v>
      </c>
      <c r="AS838" s="1">
        <v>0</v>
      </c>
      <c r="AT838" s="1">
        <f t="shared" si="91"/>
        <v>100594489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12355723</v>
      </c>
      <c r="G839" s="1">
        <v>14013979</v>
      </c>
      <c r="H839" s="1">
        <v>0</v>
      </c>
      <c r="I839" s="1">
        <v>11675646</v>
      </c>
      <c r="J839" s="1">
        <v>0</v>
      </c>
      <c r="K839" s="1">
        <v>3465000</v>
      </c>
      <c r="L839" s="1">
        <v>0</v>
      </c>
      <c r="M839" s="1">
        <v>400000</v>
      </c>
      <c r="N839" s="1">
        <v>2367895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1270000</v>
      </c>
      <c r="U839" s="1">
        <v>0</v>
      </c>
      <c r="V839" s="1">
        <v>6532833</v>
      </c>
      <c r="W839" s="1">
        <v>1100000</v>
      </c>
      <c r="X839" s="1">
        <v>1793573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1691354</v>
      </c>
      <c r="AF839" s="1">
        <v>0</v>
      </c>
      <c r="AG839" s="1">
        <v>0</v>
      </c>
      <c r="AH839" s="1">
        <v>0</v>
      </c>
      <c r="AI839" s="1">
        <v>5000000</v>
      </c>
      <c r="AJ839" s="1">
        <v>0</v>
      </c>
      <c r="AK839" s="1">
        <v>0</v>
      </c>
      <c r="AL839" s="1">
        <v>6751154</v>
      </c>
      <c r="AM839" s="1">
        <v>0</v>
      </c>
      <c r="AN839" s="1">
        <v>68417157</v>
      </c>
      <c r="AO839" s="1">
        <v>13002851</v>
      </c>
      <c r="AP839" s="1">
        <v>55414306</v>
      </c>
      <c r="AQ839" s="1">
        <v>12429431</v>
      </c>
      <c r="AR839" s="1">
        <v>1864415</v>
      </c>
      <c r="AS839" s="1">
        <v>0</v>
      </c>
      <c r="AT839" s="1">
        <f t="shared" si="91"/>
        <v>82711003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12012452</v>
      </c>
      <c r="G840" s="1">
        <v>16040978</v>
      </c>
      <c r="H840" s="1">
        <v>0</v>
      </c>
      <c r="I840" s="1">
        <v>12866006</v>
      </c>
      <c r="J840" s="1">
        <v>0</v>
      </c>
      <c r="K840" s="1">
        <v>3465000</v>
      </c>
      <c r="L840" s="1">
        <v>0</v>
      </c>
      <c r="M840" s="1">
        <v>400000</v>
      </c>
      <c r="N840" s="1">
        <v>2265711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7097866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1145479</v>
      </c>
      <c r="AD840" s="1">
        <v>0</v>
      </c>
      <c r="AE840" s="1">
        <v>1618365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8458833</v>
      </c>
      <c r="AM840" s="1">
        <v>0</v>
      </c>
      <c r="AN840" s="1">
        <v>68214433</v>
      </c>
      <c r="AO840" s="1">
        <v>13300143</v>
      </c>
      <c r="AP840" s="1">
        <v>54914290</v>
      </c>
      <c r="AQ840" s="1">
        <v>13642887</v>
      </c>
      <c r="AR840" s="1">
        <v>2046433</v>
      </c>
      <c r="AS840" s="1">
        <v>0</v>
      </c>
      <c r="AT840" s="1">
        <f t="shared" si="91"/>
        <v>83903753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9962889</v>
      </c>
      <c r="G841" s="1">
        <v>11480947</v>
      </c>
      <c r="H841" s="1">
        <v>0</v>
      </c>
      <c r="I841" s="1">
        <v>9089357</v>
      </c>
      <c r="J841" s="1">
        <v>0</v>
      </c>
      <c r="K841" s="1">
        <v>4620000</v>
      </c>
      <c r="L841" s="1">
        <v>0</v>
      </c>
      <c r="M841" s="1">
        <v>400000</v>
      </c>
      <c r="N841" s="1">
        <v>1701575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1270000</v>
      </c>
      <c r="U841" s="1">
        <v>0</v>
      </c>
      <c r="V841" s="1">
        <v>5291800</v>
      </c>
      <c r="W841" s="1">
        <v>1100000</v>
      </c>
      <c r="X841" s="1">
        <v>1446226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1215411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6635098</v>
      </c>
      <c r="AM841" s="1">
        <v>0</v>
      </c>
      <c r="AN841" s="1">
        <v>55324572</v>
      </c>
      <c r="AO841" s="1">
        <v>10805952</v>
      </c>
      <c r="AP841" s="1">
        <v>44518620</v>
      </c>
      <c r="AQ841" s="1">
        <v>10588661</v>
      </c>
      <c r="AR841" s="1">
        <v>1588299</v>
      </c>
      <c r="AS841" s="1">
        <v>0</v>
      </c>
      <c r="AT841" s="1">
        <f t="shared" si="91"/>
        <v>67501532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12941330</v>
      </c>
      <c r="G842" s="1">
        <v>18090394</v>
      </c>
      <c r="H842" s="1">
        <v>0</v>
      </c>
      <c r="I842" s="1">
        <v>13332215</v>
      </c>
      <c r="J842" s="1">
        <v>0</v>
      </c>
      <c r="K842" s="1">
        <v>4620000</v>
      </c>
      <c r="L842" s="1">
        <v>0</v>
      </c>
      <c r="M842" s="1">
        <v>400000</v>
      </c>
      <c r="N842" s="1">
        <v>2503315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7663731</v>
      </c>
      <c r="W842" s="1">
        <v>1100000</v>
      </c>
      <c r="X842" s="1">
        <v>1878580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1788083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9246646</v>
      </c>
      <c r="AM842" s="1">
        <v>0</v>
      </c>
      <c r="AN842" s="1">
        <v>76898101</v>
      </c>
      <c r="AO842" s="1">
        <v>16179451</v>
      </c>
      <c r="AP842" s="1">
        <v>60718650</v>
      </c>
      <c r="AQ842" s="1">
        <v>14712859</v>
      </c>
      <c r="AR842" s="1">
        <v>2206929</v>
      </c>
      <c r="AS842" s="1">
        <v>0</v>
      </c>
      <c r="AT842" s="1">
        <f t="shared" si="91"/>
        <v>93817889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20964401</v>
      </c>
      <c r="G843" s="1">
        <v>14841416</v>
      </c>
      <c r="H843" s="1">
        <v>0</v>
      </c>
      <c r="I843" s="1">
        <v>19092599</v>
      </c>
      <c r="J843" s="1">
        <v>0</v>
      </c>
      <c r="K843" s="1">
        <v>0</v>
      </c>
      <c r="L843" s="1">
        <v>0</v>
      </c>
      <c r="M843" s="1">
        <v>400000</v>
      </c>
      <c r="N843" s="1">
        <v>3377608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10946423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2412577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5066413</v>
      </c>
      <c r="AM843" s="1">
        <v>0</v>
      </c>
      <c r="AN843" s="1">
        <v>79312706</v>
      </c>
      <c r="AO843" s="1">
        <v>17437686</v>
      </c>
      <c r="AP843" s="1">
        <v>61875020</v>
      </c>
      <c r="AQ843" s="1">
        <v>15640287</v>
      </c>
      <c r="AR843" s="1">
        <v>2346043</v>
      </c>
      <c r="AS843" s="1">
        <v>0</v>
      </c>
      <c r="AT843" s="1">
        <f t="shared" si="91"/>
        <v>97299036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14242346</v>
      </c>
      <c r="G844" s="1">
        <v>7270302</v>
      </c>
      <c r="H844" s="1">
        <v>0</v>
      </c>
      <c r="I844" s="1">
        <v>14415544</v>
      </c>
      <c r="J844" s="1">
        <v>0</v>
      </c>
      <c r="K844" s="1">
        <v>4620000</v>
      </c>
      <c r="L844" s="1">
        <v>0</v>
      </c>
      <c r="M844" s="1">
        <v>400000</v>
      </c>
      <c r="N844" s="1">
        <v>2728071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3746566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1948622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4131079</v>
      </c>
      <c r="AM844" s="1">
        <v>0</v>
      </c>
      <c r="AN844" s="1">
        <v>56825068</v>
      </c>
      <c r="AO844" s="1">
        <v>14427543</v>
      </c>
      <c r="AP844" s="1">
        <v>42397525</v>
      </c>
      <c r="AQ844" s="1">
        <v>10920506</v>
      </c>
      <c r="AR844" s="1">
        <v>1638076</v>
      </c>
      <c r="AS844" s="1">
        <v>0</v>
      </c>
      <c r="AT844" s="1">
        <f t="shared" si="91"/>
        <v>69383650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13625443</v>
      </c>
      <c r="G845" s="1">
        <v>19965086</v>
      </c>
      <c r="H845" s="1">
        <v>0</v>
      </c>
      <c r="I845" s="1">
        <v>12951610</v>
      </c>
      <c r="J845" s="1">
        <v>0</v>
      </c>
      <c r="K845" s="1">
        <v>0</v>
      </c>
      <c r="L845" s="1">
        <v>0</v>
      </c>
      <c r="M845" s="1">
        <v>400000</v>
      </c>
      <c r="N845" s="1">
        <v>2534408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7366573</v>
      </c>
      <c r="W845" s="1">
        <v>1100000</v>
      </c>
      <c r="X845" s="1">
        <v>1977887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1810292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7346157</v>
      </c>
      <c r="AM845" s="1">
        <v>0</v>
      </c>
      <c r="AN845" s="1">
        <v>70188725</v>
      </c>
      <c r="AO845" s="1">
        <v>17130133</v>
      </c>
      <c r="AP845" s="1">
        <v>53058592</v>
      </c>
      <c r="AQ845" s="1">
        <v>13815491</v>
      </c>
      <c r="AR845" s="1">
        <v>2072324</v>
      </c>
      <c r="AS845" s="1">
        <v>0</v>
      </c>
      <c r="AT845" s="1">
        <f t="shared" si="91"/>
        <v>86076540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11813090</v>
      </c>
      <c r="G846" s="1">
        <v>16629549</v>
      </c>
      <c r="H846" s="1">
        <v>0</v>
      </c>
      <c r="I846" s="1">
        <v>12565026</v>
      </c>
      <c r="J846" s="1">
        <v>0</v>
      </c>
      <c r="K846" s="1">
        <v>4620000</v>
      </c>
      <c r="L846" s="1">
        <v>0</v>
      </c>
      <c r="M846" s="1">
        <v>400000</v>
      </c>
      <c r="N846" s="1">
        <v>2191540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6941792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1148076</v>
      </c>
      <c r="AD846" s="1">
        <v>0</v>
      </c>
      <c r="AE846" s="1">
        <v>1565385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8240083</v>
      </c>
      <c r="AM846" s="1">
        <v>0</v>
      </c>
      <c r="AN846" s="1">
        <v>70199344</v>
      </c>
      <c r="AO846" s="1">
        <v>19197341</v>
      </c>
      <c r="AP846" s="1">
        <v>51002003</v>
      </c>
      <c r="AQ846" s="1">
        <v>13785869</v>
      </c>
      <c r="AR846" s="1">
        <v>2067880</v>
      </c>
      <c r="AS846" s="1">
        <v>0</v>
      </c>
      <c r="AT846" s="1">
        <f t="shared" si="91"/>
        <v>86053093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12524607</v>
      </c>
      <c r="G847" s="1">
        <v>16300598</v>
      </c>
      <c r="H847" s="1">
        <v>0</v>
      </c>
      <c r="I847" s="1">
        <v>13180631</v>
      </c>
      <c r="J847" s="1">
        <v>0</v>
      </c>
      <c r="K847" s="1">
        <v>4620000</v>
      </c>
      <c r="L847" s="1">
        <v>0</v>
      </c>
      <c r="M847" s="1">
        <v>400000</v>
      </c>
      <c r="N847" s="1">
        <v>2448214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7294824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1748724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9003553</v>
      </c>
      <c r="AM847" s="1">
        <v>0</v>
      </c>
      <c r="AN847" s="1">
        <v>71709239</v>
      </c>
      <c r="AO847" s="1">
        <v>11786797</v>
      </c>
      <c r="AP847" s="1">
        <v>59922442</v>
      </c>
      <c r="AQ847" s="1">
        <v>14087848</v>
      </c>
      <c r="AR847" s="1">
        <v>2113177</v>
      </c>
      <c r="AS847" s="1">
        <v>0</v>
      </c>
      <c r="AT847" s="1">
        <f t="shared" si="91"/>
        <v>87910264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10539421</v>
      </c>
      <c r="G848" s="1">
        <v>12935376</v>
      </c>
      <c r="H848" s="1">
        <v>0</v>
      </c>
      <c r="I848" s="1">
        <v>9856367</v>
      </c>
      <c r="J848" s="1">
        <v>0</v>
      </c>
      <c r="K848" s="1">
        <v>0</v>
      </c>
      <c r="L848" s="1">
        <v>0</v>
      </c>
      <c r="M848" s="1">
        <v>400000</v>
      </c>
      <c r="N848" s="1">
        <v>1913657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5723689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1366897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7262519</v>
      </c>
      <c r="AM848" s="1">
        <v>0</v>
      </c>
      <c r="AN848" s="1">
        <v>55009111</v>
      </c>
      <c r="AO848" s="1">
        <v>12361667</v>
      </c>
      <c r="AP848" s="1">
        <v>42647444</v>
      </c>
      <c r="AQ848" s="1">
        <v>10525568</v>
      </c>
      <c r="AR848" s="1">
        <v>1578835</v>
      </c>
      <c r="AS848" s="1">
        <v>0</v>
      </c>
      <c r="AT848" s="1">
        <f t="shared" si="91"/>
        <v>67113514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20420329</v>
      </c>
      <c r="G849" s="1">
        <v>12526012</v>
      </c>
      <c r="H849" s="1">
        <v>0</v>
      </c>
      <c r="I849" s="1">
        <v>18401974</v>
      </c>
      <c r="J849" s="1">
        <v>0</v>
      </c>
      <c r="K849" s="1">
        <v>0</v>
      </c>
      <c r="L849" s="1">
        <v>0</v>
      </c>
      <c r="M849" s="1">
        <v>400000</v>
      </c>
      <c r="N849" s="1">
        <v>3187183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12144038</v>
      </c>
      <c r="W849" s="1">
        <v>1100000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2276559</v>
      </c>
      <c r="AF849" s="1">
        <v>1111269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4780775</v>
      </c>
      <c r="AM849" s="1">
        <v>0</v>
      </c>
      <c r="AN849" s="1">
        <v>77618139</v>
      </c>
      <c r="AO849" s="1">
        <v>15258617</v>
      </c>
      <c r="AP849" s="1">
        <v>62359522</v>
      </c>
      <c r="AQ849" s="1">
        <v>15047374</v>
      </c>
      <c r="AR849" s="1">
        <v>2257106</v>
      </c>
      <c r="AS849" s="1">
        <v>0</v>
      </c>
      <c r="AT849" s="1">
        <f t="shared" si="91"/>
        <v>94922619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20381334</v>
      </c>
      <c r="G850" s="1">
        <v>28091041</v>
      </c>
      <c r="H850" s="1">
        <v>0</v>
      </c>
      <c r="I850" s="1">
        <v>20615002</v>
      </c>
      <c r="J850" s="1">
        <v>0</v>
      </c>
      <c r="K850" s="1">
        <v>5500000</v>
      </c>
      <c r="L850" s="1">
        <v>0</v>
      </c>
      <c r="M850" s="1">
        <v>400000</v>
      </c>
      <c r="N850" s="1">
        <v>3173535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11428426</v>
      </c>
      <c r="W850" s="1">
        <v>1100000</v>
      </c>
      <c r="X850" s="1">
        <v>2958581</v>
      </c>
      <c r="Y850" s="1">
        <v>0</v>
      </c>
      <c r="Z850" s="1">
        <v>0</v>
      </c>
      <c r="AA850" s="1">
        <v>0</v>
      </c>
      <c r="AB850" s="1">
        <v>0</v>
      </c>
      <c r="AC850" s="1">
        <v>2506815</v>
      </c>
      <c r="AD850" s="1">
        <v>0</v>
      </c>
      <c r="AE850" s="1">
        <v>2266811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12008108</v>
      </c>
      <c r="AM850" s="1">
        <v>0</v>
      </c>
      <c r="AN850" s="1">
        <v>113922191</v>
      </c>
      <c r="AO850" s="1">
        <v>21723887</v>
      </c>
      <c r="AP850" s="1">
        <v>92198304</v>
      </c>
      <c r="AQ850" s="1">
        <v>16076358</v>
      </c>
      <c r="AR850" s="1">
        <v>2411454</v>
      </c>
      <c r="AS850" s="1">
        <v>0</v>
      </c>
      <c r="AT850" s="1">
        <f t="shared" si="91"/>
        <v>132410003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11467605</v>
      </c>
      <c r="G851" s="1">
        <v>14244384</v>
      </c>
      <c r="H851" s="1">
        <v>0</v>
      </c>
      <c r="I851" s="1">
        <v>11243729</v>
      </c>
      <c r="J851" s="1">
        <v>0</v>
      </c>
      <c r="K851" s="1">
        <v>4620000</v>
      </c>
      <c r="L851" s="1">
        <v>0</v>
      </c>
      <c r="M851" s="1">
        <v>400000</v>
      </c>
      <c r="N851" s="1">
        <v>2052850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6302903</v>
      </c>
      <c r="W851" s="1">
        <v>1100000</v>
      </c>
      <c r="X851" s="1">
        <v>1664652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1466322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7839245</v>
      </c>
      <c r="AM851" s="1">
        <v>0</v>
      </c>
      <c r="AN851" s="1">
        <v>65894228</v>
      </c>
      <c r="AO851" s="1">
        <v>15489850</v>
      </c>
      <c r="AP851" s="1">
        <v>50404378</v>
      </c>
      <c r="AQ851" s="1">
        <v>12480338</v>
      </c>
      <c r="AR851" s="1">
        <v>1872051</v>
      </c>
      <c r="AS851" s="1">
        <v>0</v>
      </c>
      <c r="AT851" s="1">
        <f t="shared" si="91"/>
        <v>80246617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11491801</v>
      </c>
      <c r="G852" s="1">
        <v>14126138</v>
      </c>
      <c r="H852" s="1">
        <v>0</v>
      </c>
      <c r="I852" s="1">
        <v>10690188</v>
      </c>
      <c r="J852" s="1">
        <v>0</v>
      </c>
      <c r="K852" s="1">
        <v>4620000</v>
      </c>
      <c r="L852" s="1">
        <v>0</v>
      </c>
      <c r="M852" s="1">
        <v>400000</v>
      </c>
      <c r="N852" s="1">
        <v>2059790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6463078</v>
      </c>
      <c r="W852" s="1">
        <v>1100000</v>
      </c>
      <c r="X852" s="1">
        <v>1668165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1471279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7861376</v>
      </c>
      <c r="AM852" s="1">
        <v>0</v>
      </c>
      <c r="AN852" s="1">
        <v>64333084</v>
      </c>
      <c r="AO852" s="1">
        <v>18570038</v>
      </c>
      <c r="AP852" s="1">
        <v>45763046</v>
      </c>
      <c r="AQ852" s="1">
        <v>12390363</v>
      </c>
      <c r="AR852" s="1">
        <v>1858554</v>
      </c>
      <c r="AS852" s="1">
        <v>0</v>
      </c>
      <c r="AT852" s="1">
        <f t="shared" si="91"/>
        <v>78582001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15046461</v>
      </c>
      <c r="G853" s="1">
        <v>19507904</v>
      </c>
      <c r="H853" s="1">
        <v>0</v>
      </c>
      <c r="I853" s="1">
        <v>16922480</v>
      </c>
      <c r="J853" s="1">
        <v>0</v>
      </c>
      <c r="K853" s="1">
        <v>4620000</v>
      </c>
      <c r="L853" s="1">
        <v>0</v>
      </c>
      <c r="M853" s="1">
        <v>400000</v>
      </c>
      <c r="N853" s="1">
        <v>3063049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9297268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2187892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11077615</v>
      </c>
      <c r="AM853" s="1">
        <v>0</v>
      </c>
      <c r="AN853" s="1">
        <v>88899371</v>
      </c>
      <c r="AO853" s="1">
        <v>20042958</v>
      </c>
      <c r="AP853" s="1">
        <v>68856413</v>
      </c>
      <c r="AQ853" s="1">
        <v>16076358</v>
      </c>
      <c r="AR853" s="1">
        <v>2411454</v>
      </c>
      <c r="AS853" s="1">
        <v>0</v>
      </c>
      <c r="AT853" s="1">
        <f t="shared" si="91"/>
        <v>107387183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13773195</v>
      </c>
      <c r="G854" s="1">
        <v>17400704</v>
      </c>
      <c r="H854" s="1">
        <v>0</v>
      </c>
      <c r="I854" s="1">
        <v>13578150</v>
      </c>
      <c r="J854" s="1">
        <v>0</v>
      </c>
      <c r="K854" s="1">
        <v>0</v>
      </c>
      <c r="L854" s="1">
        <v>0</v>
      </c>
      <c r="M854" s="1">
        <v>400000</v>
      </c>
      <c r="N854" s="1">
        <v>2605068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7787142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1860763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9714249</v>
      </c>
      <c r="AM854" s="1">
        <v>0</v>
      </c>
      <c r="AN854" s="1">
        <v>72599875</v>
      </c>
      <c r="AO854" s="1">
        <v>18284156</v>
      </c>
      <c r="AP854" s="1">
        <v>54315719</v>
      </c>
      <c r="AQ854" s="1">
        <v>14043721</v>
      </c>
      <c r="AR854" s="1">
        <v>2106558</v>
      </c>
      <c r="AS854" s="1">
        <v>0</v>
      </c>
      <c r="AT854" s="1">
        <f t="shared" si="91"/>
        <v>88750154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14767926</v>
      </c>
      <c r="G855" s="1">
        <v>18408103</v>
      </c>
      <c r="H855" s="1">
        <v>0</v>
      </c>
      <c r="I855" s="1">
        <v>14937718</v>
      </c>
      <c r="J855" s="1">
        <v>0</v>
      </c>
      <c r="K855" s="1">
        <v>4620000</v>
      </c>
      <c r="L855" s="1">
        <v>0</v>
      </c>
      <c r="M855" s="1">
        <v>400000</v>
      </c>
      <c r="N855" s="1">
        <v>2965562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3810000</v>
      </c>
      <c r="U855" s="1">
        <v>0</v>
      </c>
      <c r="V855" s="1">
        <v>8773114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2118259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10785153</v>
      </c>
      <c r="AM855" s="1">
        <v>0</v>
      </c>
      <c r="AN855" s="1">
        <v>85940835</v>
      </c>
      <c r="AO855" s="1">
        <v>15184128</v>
      </c>
      <c r="AP855" s="1">
        <v>70756707</v>
      </c>
      <c r="AQ855" s="1">
        <v>16076358</v>
      </c>
      <c r="AR855" s="1">
        <v>2411454</v>
      </c>
      <c r="AS855" s="1">
        <v>0</v>
      </c>
      <c r="AT855" s="1">
        <f t="shared" si="91"/>
        <v>104428647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14220716</v>
      </c>
      <c r="G856" s="1">
        <v>20935087</v>
      </c>
      <c r="H856" s="1">
        <v>0</v>
      </c>
      <c r="I856" s="1">
        <v>13377590</v>
      </c>
      <c r="J856" s="1">
        <v>0</v>
      </c>
      <c r="K856" s="1">
        <v>4620000</v>
      </c>
      <c r="L856" s="1">
        <v>0</v>
      </c>
      <c r="M856" s="1">
        <v>400000</v>
      </c>
      <c r="N856" s="1">
        <v>2754209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7724477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1967293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7807342</v>
      </c>
      <c r="AM856" s="1">
        <v>0</v>
      </c>
      <c r="AN856" s="1">
        <v>78082280</v>
      </c>
      <c r="AO856" s="1">
        <v>18502371</v>
      </c>
      <c r="AP856" s="1">
        <v>59579909</v>
      </c>
      <c r="AQ856" s="1">
        <v>15394202</v>
      </c>
      <c r="AR856" s="1">
        <v>2309130</v>
      </c>
      <c r="AS856" s="1">
        <v>0</v>
      </c>
      <c r="AT856" s="1">
        <f t="shared" si="91"/>
        <v>95785612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19074077</v>
      </c>
      <c r="G857" s="1">
        <v>15848573</v>
      </c>
      <c r="H857" s="1">
        <v>0</v>
      </c>
      <c r="I857" s="1">
        <v>19927856</v>
      </c>
      <c r="J857" s="1">
        <v>0</v>
      </c>
      <c r="K857" s="1">
        <v>0</v>
      </c>
      <c r="L857" s="1">
        <v>0</v>
      </c>
      <c r="M857" s="1">
        <v>400000</v>
      </c>
      <c r="N857" s="1">
        <v>2922668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9798834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2506815</v>
      </c>
      <c r="AD857" s="1">
        <v>0</v>
      </c>
      <c r="AE857" s="1">
        <v>2087620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4384001</v>
      </c>
      <c r="AM857" s="1">
        <v>0</v>
      </c>
      <c r="AN857" s="1">
        <v>82654251</v>
      </c>
      <c r="AO857" s="1">
        <v>24123773</v>
      </c>
      <c r="AP857" s="1">
        <v>58530478</v>
      </c>
      <c r="AQ857" s="1">
        <v>15610089</v>
      </c>
      <c r="AR857" s="1">
        <v>2341513</v>
      </c>
      <c r="AS857" s="1">
        <v>0</v>
      </c>
      <c r="AT857" s="1">
        <f t="shared" si="91"/>
        <v>100605853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11755018</v>
      </c>
      <c r="G858" s="1">
        <v>14354552</v>
      </c>
      <c r="H858" s="1">
        <v>0</v>
      </c>
      <c r="I858" s="1">
        <v>11141087</v>
      </c>
      <c r="J858" s="1">
        <v>0</v>
      </c>
      <c r="K858" s="1">
        <v>4620000</v>
      </c>
      <c r="L858" s="1">
        <v>0</v>
      </c>
      <c r="M858" s="1">
        <v>400000</v>
      </c>
      <c r="N858" s="1">
        <v>2162043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6691596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1544317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9086046</v>
      </c>
      <c r="AM858" s="1">
        <v>0</v>
      </c>
      <c r="AN858" s="1">
        <v>65672302</v>
      </c>
      <c r="AO858" s="1">
        <v>14872179</v>
      </c>
      <c r="AP858" s="1">
        <v>50800123</v>
      </c>
      <c r="AQ858" s="1">
        <v>12912207</v>
      </c>
      <c r="AR858" s="1">
        <v>1936831</v>
      </c>
      <c r="AS858" s="1">
        <v>0</v>
      </c>
      <c r="AT858" s="1">
        <f t="shared" si="91"/>
        <v>80521340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19014656</v>
      </c>
      <c r="G859" s="1">
        <v>7499961</v>
      </c>
      <c r="H859" s="1">
        <v>0</v>
      </c>
      <c r="I859" s="1">
        <v>16886220</v>
      </c>
      <c r="J859" s="1">
        <v>0</v>
      </c>
      <c r="K859" s="1">
        <v>0</v>
      </c>
      <c r="L859" s="1">
        <v>0</v>
      </c>
      <c r="M859" s="1">
        <v>400000</v>
      </c>
      <c r="N859" s="1">
        <v>2695198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8578572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1925141</v>
      </c>
      <c r="AF859" s="1">
        <v>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4042796</v>
      </c>
      <c r="AM859" s="1">
        <v>0</v>
      </c>
      <c r="AN859" s="1">
        <v>63635082</v>
      </c>
      <c r="AO859" s="1">
        <v>17202809</v>
      </c>
      <c r="AP859" s="1">
        <v>46432273</v>
      </c>
      <c r="AQ859" s="1">
        <v>12428509</v>
      </c>
      <c r="AR859" s="1">
        <v>1864276</v>
      </c>
      <c r="AS859" s="1">
        <v>0</v>
      </c>
      <c r="AT859" s="1">
        <f t="shared" si="91"/>
        <v>77927867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11745320</v>
      </c>
      <c r="G860" s="1">
        <v>14671346</v>
      </c>
      <c r="H860" s="1">
        <v>0</v>
      </c>
      <c r="I860" s="1">
        <v>11435219</v>
      </c>
      <c r="J860" s="1">
        <v>0</v>
      </c>
      <c r="K860" s="1">
        <v>0</v>
      </c>
      <c r="L860" s="1">
        <v>0</v>
      </c>
      <c r="M860" s="1">
        <v>400000</v>
      </c>
      <c r="N860" s="1">
        <v>2155209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6565703</v>
      </c>
      <c r="W860" s="1">
        <v>1100000</v>
      </c>
      <c r="X860" s="1">
        <v>1704966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1539435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8141901</v>
      </c>
      <c r="AM860" s="1">
        <v>0</v>
      </c>
      <c r="AN860" s="1">
        <v>62951637</v>
      </c>
      <c r="AO860" s="1">
        <v>10857537</v>
      </c>
      <c r="AP860" s="1">
        <v>52094100</v>
      </c>
      <c r="AQ860" s="1">
        <v>11891820</v>
      </c>
      <c r="AR860" s="1">
        <v>1783773</v>
      </c>
      <c r="AS860" s="1">
        <v>0</v>
      </c>
      <c r="AT860" s="1">
        <f t="shared" si="91"/>
        <v>76627230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11159993</v>
      </c>
      <c r="G861" s="1">
        <v>31892313</v>
      </c>
      <c r="H861" s="1">
        <v>0</v>
      </c>
      <c r="I861" s="1">
        <v>11271684</v>
      </c>
      <c r="J861" s="1">
        <v>0</v>
      </c>
      <c r="K861" s="1">
        <v>4620000</v>
      </c>
      <c r="L861" s="1">
        <v>0</v>
      </c>
      <c r="M861" s="1">
        <v>400000</v>
      </c>
      <c r="N861" s="1">
        <v>2145097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1270000</v>
      </c>
      <c r="U861" s="1">
        <v>0</v>
      </c>
      <c r="V861" s="1">
        <v>6299919</v>
      </c>
      <c r="W861" s="1">
        <v>1100000</v>
      </c>
      <c r="X861" s="1">
        <v>1619999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1532212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7944635</v>
      </c>
      <c r="AM861" s="1">
        <v>0</v>
      </c>
      <c r="AN861" s="1">
        <v>82367121</v>
      </c>
      <c r="AO861" s="1">
        <v>11983584</v>
      </c>
      <c r="AP861" s="1">
        <v>70383537</v>
      </c>
      <c r="AQ861" s="1">
        <v>15997170</v>
      </c>
      <c r="AR861" s="1">
        <v>2399576</v>
      </c>
      <c r="AS861" s="1">
        <v>0</v>
      </c>
      <c r="AT861" s="1">
        <f t="shared" si="91"/>
        <v>100763867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21330210</v>
      </c>
      <c r="G862" s="1">
        <v>23782011</v>
      </c>
      <c r="H862" s="1">
        <v>0</v>
      </c>
      <c r="I862" s="1">
        <v>21974523</v>
      </c>
      <c r="J862" s="1">
        <v>0</v>
      </c>
      <c r="K862" s="1">
        <v>5500000</v>
      </c>
      <c r="L862" s="1">
        <v>0</v>
      </c>
      <c r="M862" s="1">
        <v>400000</v>
      </c>
      <c r="N862" s="1">
        <v>3505641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13289978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4595828</v>
      </c>
      <c r="AD862" s="1">
        <v>0</v>
      </c>
      <c r="AE862" s="1">
        <v>2504029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4507253</v>
      </c>
      <c r="AM862" s="1">
        <v>0</v>
      </c>
      <c r="AN862" s="1">
        <v>104712011</v>
      </c>
      <c r="AO862" s="1">
        <v>19727930</v>
      </c>
      <c r="AP862" s="1">
        <v>84984081</v>
      </c>
      <c r="AQ862" s="1">
        <v>16076358</v>
      </c>
      <c r="AR862" s="1">
        <v>2411454</v>
      </c>
      <c r="AS862" s="1">
        <v>0</v>
      </c>
      <c r="AT862" s="1">
        <f t="shared" si="91"/>
        <v>123199823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12310079</v>
      </c>
      <c r="G863" s="1">
        <v>16511926</v>
      </c>
      <c r="H863" s="1">
        <v>0</v>
      </c>
      <c r="I863" s="1">
        <v>13101222</v>
      </c>
      <c r="J863" s="1">
        <v>0</v>
      </c>
      <c r="K863" s="1">
        <v>4620000</v>
      </c>
      <c r="L863" s="1">
        <v>0</v>
      </c>
      <c r="M863" s="1">
        <v>400000</v>
      </c>
      <c r="N863" s="1">
        <v>2375804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7389398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1141979</v>
      </c>
      <c r="AD863" s="1">
        <v>0</v>
      </c>
      <c r="AE863" s="1">
        <v>1697003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8784032</v>
      </c>
      <c r="AM863" s="1">
        <v>0</v>
      </c>
      <c r="AN863" s="1">
        <v>73440928</v>
      </c>
      <c r="AO863" s="1">
        <v>15251622</v>
      </c>
      <c r="AP863" s="1">
        <v>58189306</v>
      </c>
      <c r="AQ863" s="1">
        <v>14243678</v>
      </c>
      <c r="AR863" s="1">
        <v>2136552</v>
      </c>
      <c r="AS863" s="1">
        <v>0</v>
      </c>
      <c r="AT863" s="1">
        <f t="shared" si="91"/>
        <v>89821158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12142125</v>
      </c>
      <c r="G864" s="1">
        <v>19049666</v>
      </c>
      <c r="H864" s="1">
        <v>0</v>
      </c>
      <c r="I864" s="1">
        <v>12000459</v>
      </c>
      <c r="J864" s="1">
        <v>0</v>
      </c>
      <c r="K864" s="1">
        <v>3465000</v>
      </c>
      <c r="L864" s="1">
        <v>0</v>
      </c>
      <c r="M864" s="1">
        <v>400000</v>
      </c>
      <c r="N864" s="1">
        <v>2302689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6875067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1644778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8576974</v>
      </c>
      <c r="AM864" s="1">
        <v>0</v>
      </c>
      <c r="AN864" s="1">
        <v>69319325</v>
      </c>
      <c r="AO864" s="1">
        <v>13668055</v>
      </c>
      <c r="AP864" s="1">
        <v>55651270</v>
      </c>
      <c r="AQ864" s="1">
        <v>13863865</v>
      </c>
      <c r="AR864" s="1">
        <v>2079580</v>
      </c>
      <c r="AS864" s="1">
        <v>0</v>
      </c>
      <c r="AT864" s="1">
        <f t="shared" si="91"/>
        <v>85262770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11894069</v>
      </c>
      <c r="G865" s="1">
        <v>15734159</v>
      </c>
      <c r="H865" s="1">
        <v>0</v>
      </c>
      <c r="I865" s="1">
        <v>11518671</v>
      </c>
      <c r="J865" s="1">
        <v>0</v>
      </c>
      <c r="K865" s="1">
        <v>4620000</v>
      </c>
      <c r="L865" s="1">
        <v>0</v>
      </c>
      <c r="M865" s="1">
        <v>400000</v>
      </c>
      <c r="N865" s="1">
        <v>2209373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6568023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1578123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8302592</v>
      </c>
      <c r="AM865" s="1">
        <v>0</v>
      </c>
      <c r="AN865" s="1">
        <v>69144106</v>
      </c>
      <c r="AO865" s="1">
        <v>17235265</v>
      </c>
      <c r="AP865" s="1">
        <v>51908841</v>
      </c>
      <c r="AQ865" s="1">
        <v>13130314</v>
      </c>
      <c r="AR865" s="1">
        <v>1969547</v>
      </c>
      <c r="AS865" s="1">
        <v>0</v>
      </c>
      <c r="AT865" s="1">
        <f t="shared" si="91"/>
        <v>84243967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13081379</v>
      </c>
      <c r="G866" s="1">
        <v>17350265</v>
      </c>
      <c r="H866" s="1">
        <v>0</v>
      </c>
      <c r="I866" s="1">
        <v>14718751</v>
      </c>
      <c r="J866" s="1">
        <v>0</v>
      </c>
      <c r="K866" s="1">
        <v>4620000</v>
      </c>
      <c r="L866" s="1">
        <v>0</v>
      </c>
      <c r="M866" s="1">
        <v>400000</v>
      </c>
      <c r="N866" s="1">
        <v>2665630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1270000</v>
      </c>
      <c r="U866" s="1">
        <v>0</v>
      </c>
      <c r="V866" s="1">
        <v>8088093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1130237</v>
      </c>
      <c r="AD866" s="1">
        <v>0</v>
      </c>
      <c r="AE866" s="1">
        <v>1904022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9636480</v>
      </c>
      <c r="AM866" s="1">
        <v>0</v>
      </c>
      <c r="AN866" s="1">
        <v>78975036</v>
      </c>
      <c r="AO866" s="1">
        <v>17220815</v>
      </c>
      <c r="AP866" s="1">
        <v>61754221</v>
      </c>
      <c r="AQ866" s="1">
        <v>15318753</v>
      </c>
      <c r="AR866" s="1">
        <v>2297813</v>
      </c>
      <c r="AS866" s="1">
        <v>0</v>
      </c>
      <c r="AT866" s="1">
        <f t="shared" si="91"/>
        <v>96591602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14290702</v>
      </c>
      <c r="G867" s="1">
        <v>18804367</v>
      </c>
      <c r="H867" s="1">
        <v>0</v>
      </c>
      <c r="I867" s="1">
        <v>16054431</v>
      </c>
      <c r="J867" s="1">
        <v>0</v>
      </c>
      <c r="K867" s="1">
        <v>4620000</v>
      </c>
      <c r="L867" s="1">
        <v>0</v>
      </c>
      <c r="M867" s="1">
        <v>400000</v>
      </c>
      <c r="N867" s="1">
        <v>2798534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8961970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1128995</v>
      </c>
      <c r="AD867" s="1">
        <v>0</v>
      </c>
      <c r="AE867" s="1">
        <v>1998952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10284070</v>
      </c>
      <c r="AM867" s="1">
        <v>0</v>
      </c>
      <c r="AN867" s="1">
        <v>83627747</v>
      </c>
      <c r="AO867" s="1">
        <v>15500494</v>
      </c>
      <c r="AP867" s="1">
        <v>68127253</v>
      </c>
      <c r="AQ867" s="1">
        <v>16076358</v>
      </c>
      <c r="AR867" s="1">
        <v>2411454</v>
      </c>
      <c r="AS867" s="1">
        <v>0</v>
      </c>
      <c r="AT867" s="1">
        <f t="shared" si="91"/>
        <v>102115559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11196314</v>
      </c>
      <c r="G868" s="1">
        <v>18086206</v>
      </c>
      <c r="H868" s="1">
        <v>0</v>
      </c>
      <c r="I868" s="1">
        <v>9609902</v>
      </c>
      <c r="J868" s="1">
        <v>0</v>
      </c>
      <c r="K868" s="1">
        <v>0</v>
      </c>
      <c r="L868" s="1">
        <v>0</v>
      </c>
      <c r="M868" s="1">
        <v>400000</v>
      </c>
      <c r="N868" s="1">
        <v>1937454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5620775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1383896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5849907</v>
      </c>
      <c r="AM868" s="1">
        <v>0</v>
      </c>
      <c r="AN868" s="1">
        <v>58079725</v>
      </c>
      <c r="AO868" s="1">
        <v>14685663</v>
      </c>
      <c r="AP868" s="1">
        <v>43394062</v>
      </c>
      <c r="AQ868" s="1">
        <v>11361945</v>
      </c>
      <c r="AR868" s="1">
        <v>1704292</v>
      </c>
      <c r="AS868" s="1">
        <v>0</v>
      </c>
      <c r="AT868" s="1">
        <f t="shared" si="91"/>
        <v>71145962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11866884</v>
      </c>
      <c r="G869" s="1">
        <v>15432108</v>
      </c>
      <c r="H869" s="1">
        <v>0</v>
      </c>
      <c r="I869" s="1">
        <v>11820434</v>
      </c>
      <c r="J869" s="1">
        <v>0</v>
      </c>
      <c r="K869" s="1">
        <v>4620000</v>
      </c>
      <c r="L869" s="1">
        <v>0</v>
      </c>
      <c r="M869" s="1">
        <v>400000</v>
      </c>
      <c r="N869" s="1">
        <v>2207119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6828453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1149995</v>
      </c>
      <c r="AD869" s="1">
        <v>0</v>
      </c>
      <c r="AE869" s="1">
        <v>1576514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8289606</v>
      </c>
      <c r="AM869" s="1">
        <v>0</v>
      </c>
      <c r="AN869" s="1">
        <v>70506263</v>
      </c>
      <c r="AO869" s="1">
        <v>13503039</v>
      </c>
      <c r="AP869" s="1">
        <v>57003224</v>
      </c>
      <c r="AQ869" s="1">
        <v>13402745</v>
      </c>
      <c r="AR869" s="1">
        <v>2010412</v>
      </c>
      <c r="AS869" s="1">
        <v>0</v>
      </c>
      <c r="AT869" s="1">
        <f t="shared" si="91"/>
        <v>85919420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13086715</v>
      </c>
      <c r="G870" s="1">
        <v>9053126</v>
      </c>
      <c r="H870" s="1">
        <v>0</v>
      </c>
      <c r="I870" s="1">
        <v>12395011</v>
      </c>
      <c r="J870" s="1">
        <v>0</v>
      </c>
      <c r="K870" s="1">
        <v>4620000</v>
      </c>
      <c r="L870" s="1">
        <v>0</v>
      </c>
      <c r="M870" s="1">
        <v>400000</v>
      </c>
      <c r="N870" s="1">
        <v>2520093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6330381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1800067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3960148</v>
      </c>
      <c r="AM870" s="1">
        <v>0</v>
      </c>
      <c r="AN870" s="1">
        <v>57488079</v>
      </c>
      <c r="AO870" s="1">
        <v>8076402</v>
      </c>
      <c r="AP870" s="1">
        <v>49411677</v>
      </c>
      <c r="AQ870" s="1">
        <v>11053108</v>
      </c>
      <c r="AR870" s="1">
        <v>1657966</v>
      </c>
      <c r="AS870" s="1">
        <v>0</v>
      </c>
      <c r="AT870" s="1">
        <f t="shared" si="91"/>
        <v>70199153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9633747</v>
      </c>
      <c r="G871" s="1">
        <v>2235995</v>
      </c>
      <c r="H871" s="1">
        <v>0</v>
      </c>
      <c r="I871" s="1">
        <v>8672609</v>
      </c>
      <c r="J871" s="1">
        <v>0</v>
      </c>
      <c r="K871" s="1">
        <v>4620000</v>
      </c>
      <c r="L871" s="1">
        <v>0</v>
      </c>
      <c r="M871" s="1">
        <v>400000</v>
      </c>
      <c r="N871" s="1">
        <v>1597527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29549694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1141091</v>
      </c>
      <c r="AF871" s="1">
        <v>0</v>
      </c>
      <c r="AG871" s="1">
        <v>0</v>
      </c>
      <c r="AH871" s="1">
        <v>-18933</v>
      </c>
      <c r="AI871" s="1">
        <v>0</v>
      </c>
      <c r="AJ871" s="1">
        <v>0</v>
      </c>
      <c r="AK871" s="1">
        <v>0</v>
      </c>
      <c r="AL871" s="1">
        <v>3195048</v>
      </c>
      <c r="AM871" s="1">
        <v>0</v>
      </c>
      <c r="AN871" s="1">
        <v>63396778</v>
      </c>
      <c r="AO871" s="1">
        <v>13136090</v>
      </c>
      <c r="AP871" s="1">
        <v>50260688</v>
      </c>
      <c r="AQ871" s="1">
        <v>12425355</v>
      </c>
      <c r="AR871" s="1">
        <v>1863804</v>
      </c>
      <c r="AS871" s="1">
        <v>0</v>
      </c>
      <c r="AT871" s="1">
        <f t="shared" si="91"/>
        <v>77685937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12355054</v>
      </c>
      <c r="G872" s="1">
        <v>14757480</v>
      </c>
      <c r="H872" s="1">
        <v>0</v>
      </c>
      <c r="I872" s="1">
        <v>11130798</v>
      </c>
      <c r="J872" s="1">
        <v>0</v>
      </c>
      <c r="K872" s="1">
        <v>0</v>
      </c>
      <c r="L872" s="1">
        <v>0</v>
      </c>
      <c r="M872" s="1">
        <v>400000</v>
      </c>
      <c r="N872" s="1">
        <v>1957357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3802447</v>
      </c>
      <c r="W872" s="1">
        <v>1100000</v>
      </c>
      <c r="X872" s="1">
        <v>1793476</v>
      </c>
      <c r="Y872" s="1">
        <v>0</v>
      </c>
      <c r="Z872" s="1">
        <v>4191451</v>
      </c>
      <c r="AA872" s="1">
        <v>0</v>
      </c>
      <c r="AB872" s="1">
        <v>0</v>
      </c>
      <c r="AC872" s="1">
        <v>0</v>
      </c>
      <c r="AD872" s="1">
        <v>0</v>
      </c>
      <c r="AE872" s="1">
        <v>1398112</v>
      </c>
      <c r="AF872" s="1">
        <v>2222538</v>
      </c>
      <c r="AG872" s="1">
        <v>3282296</v>
      </c>
      <c r="AH872" s="1">
        <v>0</v>
      </c>
      <c r="AI872" s="1">
        <v>0</v>
      </c>
      <c r="AJ872" s="1">
        <v>0</v>
      </c>
      <c r="AK872" s="1">
        <v>0</v>
      </c>
      <c r="AL872" s="1">
        <v>7900852</v>
      </c>
      <c r="AM872" s="1">
        <v>0</v>
      </c>
      <c r="AN872" s="1">
        <v>67561861</v>
      </c>
      <c r="AO872" s="1">
        <v>8810091</v>
      </c>
      <c r="AP872" s="1">
        <v>58751770</v>
      </c>
      <c r="AQ872" s="1">
        <v>11975574</v>
      </c>
      <c r="AR872" s="1">
        <v>1796336</v>
      </c>
      <c r="AS872" s="1">
        <v>2650000</v>
      </c>
      <c r="AT872" s="1">
        <f t="shared" si="91"/>
        <v>83983771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7688444</v>
      </c>
      <c r="G873" s="1">
        <v>4529848</v>
      </c>
      <c r="H873" s="1">
        <v>0</v>
      </c>
      <c r="I873" s="1">
        <v>5996987</v>
      </c>
      <c r="J873" s="1">
        <v>0</v>
      </c>
      <c r="K873" s="1">
        <v>0</v>
      </c>
      <c r="L873" s="1">
        <v>3741390</v>
      </c>
      <c r="M873" s="1">
        <v>400000</v>
      </c>
      <c r="N873" s="1">
        <v>4046550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2302337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32028094</v>
      </c>
      <c r="AO873" s="1">
        <v>6676345</v>
      </c>
      <c r="AP873" s="1">
        <v>25351749</v>
      </c>
      <c r="AQ873" s="1">
        <v>5961111</v>
      </c>
      <c r="AR873" s="1">
        <v>894167</v>
      </c>
      <c r="AS873" s="1">
        <v>0</v>
      </c>
      <c r="AT873" s="1">
        <f t="shared" si="91"/>
        <v>38883372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5708011</v>
      </c>
      <c r="G874" s="1">
        <v>1243924</v>
      </c>
      <c r="H874" s="1">
        <v>0</v>
      </c>
      <c r="I874" s="1">
        <v>3424807</v>
      </c>
      <c r="J874" s="1">
        <v>0</v>
      </c>
      <c r="K874" s="1">
        <v>0</v>
      </c>
      <c r="L874" s="1">
        <v>3741390</v>
      </c>
      <c r="M874" s="1">
        <v>400000</v>
      </c>
      <c r="N874" s="1">
        <v>3044272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3668381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23442054</v>
      </c>
      <c r="AO874" s="1">
        <v>3193155</v>
      </c>
      <c r="AP874" s="1">
        <v>20248899</v>
      </c>
      <c r="AQ874" s="1">
        <v>4466157</v>
      </c>
      <c r="AR874" s="1">
        <v>669924</v>
      </c>
      <c r="AS874" s="1">
        <v>795000</v>
      </c>
      <c r="AT874" s="1">
        <f t="shared" si="91"/>
        <v>29373135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4574761</v>
      </c>
      <c r="G875" s="1">
        <v>8395014</v>
      </c>
      <c r="H875" s="1">
        <v>0</v>
      </c>
      <c r="I875" s="1">
        <v>2836352</v>
      </c>
      <c r="J875" s="1">
        <v>0</v>
      </c>
      <c r="K875" s="1">
        <v>0</v>
      </c>
      <c r="L875" s="1">
        <v>5864890</v>
      </c>
      <c r="M875" s="1">
        <v>400000</v>
      </c>
      <c r="N875" s="1">
        <v>2257283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5338528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34100635</v>
      </c>
      <c r="AO875" s="1">
        <v>3132207</v>
      </c>
      <c r="AP875" s="1">
        <v>30968428</v>
      </c>
      <c r="AQ875" s="1">
        <v>6153366</v>
      </c>
      <c r="AR875" s="1">
        <v>923005</v>
      </c>
      <c r="AS875" s="1">
        <v>0</v>
      </c>
      <c r="AT875" s="1">
        <f t="shared" si="91"/>
        <v>41177006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23900160</v>
      </c>
      <c r="G876" s="1">
        <v>9297595</v>
      </c>
      <c r="H876" s="1">
        <v>0</v>
      </c>
      <c r="I876" s="1">
        <v>18741070</v>
      </c>
      <c r="J876" s="1">
        <v>0</v>
      </c>
      <c r="K876" s="1">
        <v>5500000</v>
      </c>
      <c r="L876" s="1">
        <v>0</v>
      </c>
      <c r="M876" s="1">
        <v>400000</v>
      </c>
      <c r="N876" s="1">
        <v>3807852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16597552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2719895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11739471</v>
      </c>
      <c r="AM876" s="1">
        <v>0</v>
      </c>
      <c r="AN876" s="1">
        <v>94914864</v>
      </c>
      <c r="AO876" s="1">
        <v>20146043</v>
      </c>
      <c r="AP876" s="1">
        <v>74768821</v>
      </c>
      <c r="AQ876" s="1">
        <v>16076358</v>
      </c>
      <c r="AR876" s="1">
        <v>2411454</v>
      </c>
      <c r="AS876" s="1">
        <v>0</v>
      </c>
      <c r="AT876" s="1">
        <f t="shared" si="91"/>
        <v>113402676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5421801</v>
      </c>
      <c r="G877" s="1">
        <v>0</v>
      </c>
      <c r="H877" s="1">
        <v>0</v>
      </c>
      <c r="I877" s="1">
        <v>3253080</v>
      </c>
      <c r="J877" s="1">
        <v>0</v>
      </c>
      <c r="K877" s="1">
        <v>0</v>
      </c>
      <c r="L877" s="1">
        <v>3741390</v>
      </c>
      <c r="M877" s="1">
        <v>400000</v>
      </c>
      <c r="N877" s="1">
        <v>2891627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3582303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20390201</v>
      </c>
      <c r="AO877" s="1">
        <v>2962996</v>
      </c>
      <c r="AP877" s="1">
        <v>17427205</v>
      </c>
      <c r="AQ877" s="1">
        <v>4078040</v>
      </c>
      <c r="AR877" s="1">
        <v>611706</v>
      </c>
      <c r="AS877" s="1">
        <v>530000</v>
      </c>
      <c r="AT877" s="1">
        <f t="shared" si="91"/>
        <v>25609947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26358696</v>
      </c>
      <c r="G878" s="1">
        <v>12428822</v>
      </c>
      <c r="H878" s="1">
        <v>0</v>
      </c>
      <c r="I878" s="1">
        <v>19646527</v>
      </c>
      <c r="J878" s="1">
        <v>0</v>
      </c>
      <c r="K878" s="1">
        <v>5500000</v>
      </c>
      <c r="L878" s="1">
        <v>0</v>
      </c>
      <c r="M878" s="1">
        <v>400000</v>
      </c>
      <c r="N878" s="1">
        <v>4899709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5930444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3499793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4899709</v>
      </c>
      <c r="AM878" s="1">
        <v>0</v>
      </c>
      <c r="AN878" s="1">
        <v>85774969</v>
      </c>
      <c r="AO878" s="1">
        <v>18367974</v>
      </c>
      <c r="AP878" s="1">
        <v>67406995</v>
      </c>
      <c r="AQ878" s="1">
        <v>16076358</v>
      </c>
      <c r="AR878" s="1">
        <v>2411454</v>
      </c>
      <c r="AS878" s="1">
        <v>0</v>
      </c>
      <c r="AT878" s="1">
        <f t="shared" si="91"/>
        <v>104262781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14237164</v>
      </c>
      <c r="G879" s="1">
        <v>1077104</v>
      </c>
      <c r="H879" s="1">
        <v>0</v>
      </c>
      <c r="I879" s="1">
        <v>7364351</v>
      </c>
      <c r="J879" s="1">
        <v>0</v>
      </c>
      <c r="K879" s="1">
        <v>4125000</v>
      </c>
      <c r="L879" s="1">
        <v>0</v>
      </c>
      <c r="M879" s="1">
        <v>400000</v>
      </c>
      <c r="N879" s="1">
        <v>2152991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2775292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1537851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2460562</v>
      </c>
      <c r="AM879" s="1">
        <v>0</v>
      </c>
      <c r="AN879" s="1">
        <v>37230315</v>
      </c>
      <c r="AO879" s="1">
        <v>3884693</v>
      </c>
      <c r="AP879" s="1">
        <v>33345622</v>
      </c>
      <c r="AQ879" s="1">
        <v>7446063</v>
      </c>
      <c r="AR879" s="1">
        <v>1116909</v>
      </c>
      <c r="AS879" s="1">
        <v>0</v>
      </c>
      <c r="AT879" s="1">
        <f t="shared" si="91"/>
        <v>45793287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13451191</v>
      </c>
      <c r="G880" s="1">
        <v>25889910</v>
      </c>
      <c r="H880" s="1">
        <v>300545</v>
      </c>
      <c r="I880" s="1">
        <v>9380658</v>
      </c>
      <c r="J880" s="1">
        <v>0</v>
      </c>
      <c r="K880" s="1">
        <v>5500000</v>
      </c>
      <c r="L880" s="1">
        <v>0</v>
      </c>
      <c r="M880" s="1">
        <v>400000</v>
      </c>
      <c r="N880" s="1">
        <v>1975116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1270000</v>
      </c>
      <c r="U880" s="1">
        <v>0</v>
      </c>
      <c r="V880" s="1">
        <v>67065130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1410797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2144414</v>
      </c>
      <c r="AM880" s="1">
        <v>0</v>
      </c>
      <c r="AN880" s="1">
        <v>130999030</v>
      </c>
      <c r="AO880" s="1">
        <v>20925086</v>
      </c>
      <c r="AP880" s="1">
        <v>110073944</v>
      </c>
      <c r="AQ880" s="1">
        <v>25663443</v>
      </c>
      <c r="AR880" s="1">
        <v>3849520</v>
      </c>
      <c r="AS880" s="1">
        <v>0</v>
      </c>
      <c r="AT880" s="1">
        <f t="shared" si="91"/>
        <v>160511993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17717613</v>
      </c>
      <c r="G881" s="1">
        <v>15296794</v>
      </c>
      <c r="H881" s="1">
        <v>0</v>
      </c>
      <c r="I881" s="1">
        <v>15084400</v>
      </c>
      <c r="J881" s="1">
        <v>0</v>
      </c>
      <c r="K881" s="1">
        <v>5500000</v>
      </c>
      <c r="L881" s="1">
        <v>0</v>
      </c>
      <c r="M881" s="1">
        <v>400000</v>
      </c>
      <c r="N881" s="1">
        <v>2183229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3941408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1559449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2869386</v>
      </c>
      <c r="AM881" s="1">
        <v>0</v>
      </c>
      <c r="AN881" s="1">
        <v>66763548</v>
      </c>
      <c r="AO881" s="1">
        <v>15407393</v>
      </c>
      <c r="AP881" s="1">
        <v>51356155</v>
      </c>
      <c r="AQ881" s="1">
        <v>13130456</v>
      </c>
      <c r="AR881" s="1">
        <v>1969568</v>
      </c>
      <c r="AS881" s="1">
        <v>0</v>
      </c>
      <c r="AT881" s="1">
        <f t="shared" si="91"/>
        <v>81863572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15239547</v>
      </c>
      <c r="G882" s="1">
        <v>6159696</v>
      </c>
      <c r="H882" s="1">
        <v>0</v>
      </c>
      <c r="I882" s="1">
        <v>12162318</v>
      </c>
      <c r="J882" s="1">
        <v>0</v>
      </c>
      <c r="K882" s="1">
        <v>5500000</v>
      </c>
      <c r="L882" s="1">
        <v>0</v>
      </c>
      <c r="M882" s="1">
        <v>400000</v>
      </c>
      <c r="N882" s="1">
        <v>2408078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3607095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1720055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4540946</v>
      </c>
      <c r="AM882" s="1">
        <v>0</v>
      </c>
      <c r="AN882" s="1">
        <v>52837735</v>
      </c>
      <c r="AO882" s="1">
        <v>9085339</v>
      </c>
      <c r="AP882" s="1">
        <v>43752396</v>
      </c>
      <c r="AQ882" s="1">
        <v>10567547</v>
      </c>
      <c r="AR882" s="1">
        <v>1585132</v>
      </c>
      <c r="AS882" s="1">
        <v>0</v>
      </c>
      <c r="AT882" s="1">
        <f t="shared" si="91"/>
        <v>64990414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14720312</v>
      </c>
      <c r="G883" s="1">
        <v>1718471</v>
      </c>
      <c r="H883" s="1">
        <v>0</v>
      </c>
      <c r="I883" s="1">
        <v>10634874</v>
      </c>
      <c r="J883" s="1">
        <v>0</v>
      </c>
      <c r="K883" s="1">
        <v>4125000</v>
      </c>
      <c r="L883" s="1">
        <v>0</v>
      </c>
      <c r="M883" s="1">
        <v>400000</v>
      </c>
      <c r="N883" s="1">
        <v>2195317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3162752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1568083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2508934</v>
      </c>
      <c r="AM883" s="1">
        <v>0</v>
      </c>
      <c r="AN883" s="1">
        <v>42133743</v>
      </c>
      <c r="AO883" s="1">
        <v>11305135</v>
      </c>
      <c r="AP883" s="1">
        <v>30828608</v>
      </c>
      <c r="AQ883" s="1">
        <v>8426749</v>
      </c>
      <c r="AR883" s="1">
        <v>1264012</v>
      </c>
      <c r="AS883" s="1">
        <v>0</v>
      </c>
      <c r="AT883" s="1">
        <f t="shared" si="91"/>
        <v>51824504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14317127</v>
      </c>
      <c r="G884" s="1">
        <v>4288363</v>
      </c>
      <c r="H884" s="1">
        <v>0</v>
      </c>
      <c r="I884" s="1">
        <v>11117914</v>
      </c>
      <c r="J884" s="1">
        <v>0</v>
      </c>
      <c r="K884" s="1">
        <v>5500000</v>
      </c>
      <c r="L884" s="1">
        <v>0</v>
      </c>
      <c r="M884" s="1">
        <v>400000</v>
      </c>
      <c r="N884" s="1">
        <v>2060180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3249851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1471557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3531738</v>
      </c>
      <c r="AM884" s="1">
        <v>0</v>
      </c>
      <c r="AN884" s="1">
        <v>48147999</v>
      </c>
      <c r="AO884" s="1">
        <v>10975963</v>
      </c>
      <c r="AP884" s="1">
        <v>37172036</v>
      </c>
      <c r="AQ884" s="1">
        <v>9407346</v>
      </c>
      <c r="AR884" s="1">
        <v>1411102</v>
      </c>
      <c r="AS884" s="1">
        <v>0</v>
      </c>
      <c r="AT884" s="1">
        <f t="shared" si="91"/>
        <v>58966447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7743887</v>
      </c>
      <c r="G885" s="1">
        <v>1891495</v>
      </c>
      <c r="H885" s="1">
        <v>0</v>
      </c>
      <c r="I885" s="1">
        <v>4646332</v>
      </c>
      <c r="J885" s="1">
        <v>0</v>
      </c>
      <c r="K885" s="1">
        <v>0</v>
      </c>
      <c r="L885" s="1">
        <v>3741390</v>
      </c>
      <c r="M885" s="1">
        <v>400000</v>
      </c>
      <c r="N885" s="1">
        <v>4130073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6543505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3039252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1210557</v>
      </c>
      <c r="AK885" s="1">
        <v>0</v>
      </c>
      <c r="AL885" s="1">
        <v>0</v>
      </c>
      <c r="AM885" s="1">
        <v>0</v>
      </c>
      <c r="AN885" s="1">
        <v>37780298</v>
      </c>
      <c r="AO885" s="1">
        <v>8493382</v>
      </c>
      <c r="AP885" s="1">
        <v>29286916</v>
      </c>
      <c r="AQ885" s="1">
        <v>6889298</v>
      </c>
      <c r="AR885" s="1">
        <v>1033395</v>
      </c>
      <c r="AS885" s="1">
        <v>1325000</v>
      </c>
      <c r="AT885" s="1">
        <f t="shared" si="91"/>
        <v>47027991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13509078</v>
      </c>
      <c r="G886" s="1">
        <v>207621</v>
      </c>
      <c r="H886" s="1">
        <v>0</v>
      </c>
      <c r="I886" s="1">
        <v>8374595</v>
      </c>
      <c r="J886" s="1">
        <v>0</v>
      </c>
      <c r="K886" s="1">
        <v>5500000</v>
      </c>
      <c r="L886" s="1">
        <v>0</v>
      </c>
      <c r="M886" s="1">
        <v>400000</v>
      </c>
      <c r="N886" s="1">
        <v>1891680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2674799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1351201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1621441</v>
      </c>
      <c r="AM886" s="1">
        <v>0</v>
      </c>
      <c r="AN886" s="1">
        <v>36630415</v>
      </c>
      <c r="AO886" s="1">
        <v>6097001</v>
      </c>
      <c r="AP886" s="1">
        <v>30533414</v>
      </c>
      <c r="AQ886" s="1">
        <v>7326083</v>
      </c>
      <c r="AR886" s="1">
        <v>1098912</v>
      </c>
      <c r="AS886" s="1">
        <v>0</v>
      </c>
      <c r="AT886" s="1">
        <f t="shared" si="91"/>
        <v>45055410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9803576</v>
      </c>
      <c r="G887" s="1">
        <v>183714</v>
      </c>
      <c r="H887" s="1">
        <v>0</v>
      </c>
      <c r="I887" s="1">
        <v>7189744</v>
      </c>
      <c r="J887" s="1">
        <v>0</v>
      </c>
      <c r="K887" s="1">
        <v>4620000</v>
      </c>
      <c r="L887" s="1">
        <v>0</v>
      </c>
      <c r="M887" s="1">
        <v>400000</v>
      </c>
      <c r="N887" s="1">
        <v>1616647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2366808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2517665</v>
      </c>
      <c r="AD887" s="1">
        <v>0</v>
      </c>
      <c r="AE887" s="1">
        <v>1154748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1385698</v>
      </c>
      <c r="AM887" s="1">
        <v>0</v>
      </c>
      <c r="AN887" s="1">
        <v>33449869</v>
      </c>
      <c r="AO887" s="1">
        <v>5082011</v>
      </c>
      <c r="AP887" s="1">
        <v>28367858</v>
      </c>
      <c r="AQ887" s="1">
        <v>6467720</v>
      </c>
      <c r="AR887" s="1">
        <v>970158</v>
      </c>
      <c r="AS887" s="1">
        <v>0</v>
      </c>
      <c r="AT887" s="1">
        <f t="shared" si="91"/>
        <v>40887747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12807391</v>
      </c>
      <c r="G888" s="1">
        <v>6412781</v>
      </c>
      <c r="H888" s="1">
        <v>0</v>
      </c>
      <c r="I888" s="1">
        <v>8802596</v>
      </c>
      <c r="J888" s="1">
        <v>0</v>
      </c>
      <c r="K888" s="1">
        <v>4125000</v>
      </c>
      <c r="L888" s="1">
        <v>0</v>
      </c>
      <c r="M888" s="1">
        <v>400000</v>
      </c>
      <c r="N888" s="1">
        <v>1809422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2665051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1292444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1938667</v>
      </c>
      <c r="AM888" s="1">
        <v>0</v>
      </c>
      <c r="AN888" s="1">
        <v>41353352</v>
      </c>
      <c r="AO888" s="1">
        <v>7292696</v>
      </c>
      <c r="AP888" s="1">
        <v>34060656</v>
      </c>
      <c r="AQ888" s="1">
        <v>8270670</v>
      </c>
      <c r="AR888" s="1">
        <v>1240601</v>
      </c>
      <c r="AS888" s="1">
        <v>0</v>
      </c>
      <c r="AT888" s="1">
        <f t="shared" si="91"/>
        <v>50864623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13593659</v>
      </c>
      <c r="G889" s="1">
        <v>5487475</v>
      </c>
      <c r="H889" s="1">
        <v>0</v>
      </c>
      <c r="I889" s="1">
        <v>9304673</v>
      </c>
      <c r="J889" s="1">
        <v>0</v>
      </c>
      <c r="K889" s="1">
        <v>5500000</v>
      </c>
      <c r="L889" s="1">
        <v>0</v>
      </c>
      <c r="M889" s="1">
        <v>400000</v>
      </c>
      <c r="N889" s="1">
        <v>1931275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2827831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1379482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2069223</v>
      </c>
      <c r="AM889" s="1">
        <v>0</v>
      </c>
      <c r="AN889" s="1">
        <v>43593618</v>
      </c>
      <c r="AO889" s="1">
        <v>7878983</v>
      </c>
      <c r="AP889" s="1">
        <v>35714635</v>
      </c>
      <c r="AQ889" s="1">
        <v>8718724</v>
      </c>
      <c r="AR889" s="1">
        <v>1307809</v>
      </c>
      <c r="AS889" s="1">
        <v>0</v>
      </c>
      <c r="AT889" s="1">
        <f t="shared" si="91"/>
        <v>53620151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13063464</v>
      </c>
      <c r="G890" s="1">
        <v>993994</v>
      </c>
      <c r="H890" s="1">
        <v>0</v>
      </c>
      <c r="I890" s="1">
        <v>7213748</v>
      </c>
      <c r="J890" s="1">
        <v>0</v>
      </c>
      <c r="K890" s="1">
        <v>4125000</v>
      </c>
      <c r="L890" s="1">
        <v>0</v>
      </c>
      <c r="M890" s="1">
        <v>400000</v>
      </c>
      <c r="N890" s="1">
        <v>1728695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2561147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1234783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2370782</v>
      </c>
      <c r="AM890" s="1">
        <v>0</v>
      </c>
      <c r="AN890" s="1">
        <v>34791613</v>
      </c>
      <c r="AO890" s="1">
        <v>4428991</v>
      </c>
      <c r="AP890" s="1">
        <v>30362622</v>
      </c>
      <c r="AQ890" s="1">
        <v>6958323</v>
      </c>
      <c r="AR890" s="1">
        <v>1043748</v>
      </c>
      <c r="AS890" s="1">
        <v>0</v>
      </c>
      <c r="AT890" s="1">
        <f t="shared" si="91"/>
        <v>42793684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14805714</v>
      </c>
      <c r="G891" s="1">
        <v>8183243</v>
      </c>
      <c r="H891" s="1">
        <v>0</v>
      </c>
      <c r="I891" s="1">
        <v>11493821</v>
      </c>
      <c r="J891" s="1">
        <v>0</v>
      </c>
      <c r="K891" s="1">
        <v>5500000</v>
      </c>
      <c r="L891" s="1">
        <v>0</v>
      </c>
      <c r="M891" s="1">
        <v>400000</v>
      </c>
      <c r="N891" s="1">
        <v>2385739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3294553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1704099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2556148</v>
      </c>
      <c r="AM891" s="1">
        <v>0</v>
      </c>
      <c r="AN891" s="1">
        <v>53645855</v>
      </c>
      <c r="AO891" s="1">
        <v>8669272</v>
      </c>
      <c r="AP891" s="1">
        <v>44976583</v>
      </c>
      <c r="AQ891" s="1">
        <v>10284663</v>
      </c>
      <c r="AR891" s="1">
        <v>1542700</v>
      </c>
      <c r="AS891" s="1">
        <v>0</v>
      </c>
      <c r="AT891" s="1">
        <f t="shared" si="91"/>
        <v>65473218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13512500</v>
      </c>
      <c r="G892" s="1">
        <v>212016</v>
      </c>
      <c r="H892" s="1">
        <v>0</v>
      </c>
      <c r="I892" s="1">
        <v>8945572</v>
      </c>
      <c r="J892" s="1">
        <v>0</v>
      </c>
      <c r="K892" s="1">
        <v>4125000</v>
      </c>
      <c r="L892" s="1">
        <v>0</v>
      </c>
      <c r="M892" s="1">
        <v>400000</v>
      </c>
      <c r="N892" s="1">
        <v>1743262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1270000</v>
      </c>
      <c r="U892" s="1">
        <v>0</v>
      </c>
      <c r="V892" s="1">
        <v>2731431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1245187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1867781</v>
      </c>
      <c r="AM892" s="1">
        <v>0</v>
      </c>
      <c r="AN892" s="1">
        <v>37152749</v>
      </c>
      <c r="AO892" s="1">
        <v>5526301</v>
      </c>
      <c r="AP892" s="1">
        <v>31626448</v>
      </c>
      <c r="AQ892" s="1">
        <v>7176550</v>
      </c>
      <c r="AR892" s="1">
        <v>1076482</v>
      </c>
      <c r="AS892" s="1">
        <v>0</v>
      </c>
      <c r="AT892" s="1">
        <f t="shared" si="91"/>
        <v>45405781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8643925</v>
      </c>
      <c r="G893" s="1">
        <v>3135356</v>
      </c>
      <c r="H893" s="1">
        <v>0</v>
      </c>
      <c r="I893" s="1">
        <v>5598047</v>
      </c>
      <c r="J893" s="1">
        <v>0</v>
      </c>
      <c r="K893" s="1">
        <v>4620000</v>
      </c>
      <c r="L893" s="1">
        <v>0</v>
      </c>
      <c r="M893" s="1">
        <v>400000</v>
      </c>
      <c r="N893" s="1">
        <v>1291216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1270000</v>
      </c>
      <c r="U893" s="1">
        <v>0</v>
      </c>
      <c r="V893" s="1">
        <v>1756224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922298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1106757</v>
      </c>
      <c r="AM893" s="1">
        <v>0</v>
      </c>
      <c r="AN893" s="1">
        <v>29843823</v>
      </c>
      <c r="AO893" s="1">
        <v>7117068</v>
      </c>
      <c r="AP893" s="1">
        <v>22726755</v>
      </c>
      <c r="AQ893" s="1">
        <v>5714765</v>
      </c>
      <c r="AR893" s="1">
        <v>857215</v>
      </c>
      <c r="AS893" s="1">
        <v>0</v>
      </c>
      <c r="AT893" s="1">
        <f t="shared" si="91"/>
        <v>36415803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13750293</v>
      </c>
      <c r="G894" s="1">
        <v>8748071</v>
      </c>
      <c r="H894" s="1">
        <v>0</v>
      </c>
      <c r="I894" s="1">
        <v>9179220</v>
      </c>
      <c r="J894" s="1">
        <v>0</v>
      </c>
      <c r="K894" s="1">
        <v>4125000</v>
      </c>
      <c r="L894" s="1">
        <v>0</v>
      </c>
      <c r="M894" s="1">
        <v>400000</v>
      </c>
      <c r="N894" s="1">
        <v>2140011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37404788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1528580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3424030</v>
      </c>
      <c r="AM894" s="1">
        <v>0</v>
      </c>
      <c r="AN894" s="1">
        <v>81799993</v>
      </c>
      <c r="AO894" s="1">
        <v>19571394</v>
      </c>
      <c r="AP894" s="1">
        <v>62228599</v>
      </c>
      <c r="AQ894" s="1">
        <v>16359997</v>
      </c>
      <c r="AR894" s="1">
        <v>2454001</v>
      </c>
      <c r="AS894" s="1">
        <v>0</v>
      </c>
      <c r="AT894" s="1">
        <f t="shared" si="91"/>
        <v>100613991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13744372</v>
      </c>
      <c r="G895" s="1">
        <v>5849520</v>
      </c>
      <c r="H895" s="1">
        <v>0</v>
      </c>
      <c r="I895" s="1">
        <v>9294011</v>
      </c>
      <c r="J895" s="1">
        <v>0</v>
      </c>
      <c r="K895" s="1">
        <v>5500000</v>
      </c>
      <c r="L895" s="1">
        <v>0</v>
      </c>
      <c r="M895" s="1">
        <v>400000</v>
      </c>
      <c r="N895" s="1">
        <v>2137646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73210289</v>
      </c>
      <c r="W895" s="1">
        <v>1100000</v>
      </c>
      <c r="X895" s="1">
        <v>0</v>
      </c>
      <c r="Y895" s="1">
        <v>1141924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1436211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2335553</v>
      </c>
      <c r="AM895" s="1">
        <v>0</v>
      </c>
      <c r="AN895" s="1">
        <v>116149526</v>
      </c>
      <c r="AO895" s="1">
        <v>24458668</v>
      </c>
      <c r="AP895" s="1">
        <v>91690858</v>
      </c>
      <c r="AQ895" s="1">
        <v>23229909</v>
      </c>
      <c r="AR895" s="1">
        <v>3484488</v>
      </c>
      <c r="AS895" s="1">
        <v>0</v>
      </c>
      <c r="AT895" s="1">
        <f t="shared" si="91"/>
        <v>142863923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13860628</v>
      </c>
      <c r="G896" s="1">
        <v>24174953</v>
      </c>
      <c r="H896" s="1">
        <v>0</v>
      </c>
      <c r="I896" s="1">
        <v>9632900</v>
      </c>
      <c r="J896" s="1">
        <v>0</v>
      </c>
      <c r="K896" s="1">
        <v>4125000</v>
      </c>
      <c r="L896" s="1">
        <v>0</v>
      </c>
      <c r="M896" s="1">
        <v>400000</v>
      </c>
      <c r="N896" s="1">
        <v>2206416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80217596</v>
      </c>
      <c r="W896" s="1">
        <v>1100000</v>
      </c>
      <c r="X896" s="1">
        <v>0</v>
      </c>
      <c r="Y896" s="1">
        <v>2067087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1576020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3782425</v>
      </c>
      <c r="AM896" s="1">
        <v>0</v>
      </c>
      <c r="AN896" s="1">
        <v>143143025</v>
      </c>
      <c r="AO896" s="1">
        <v>31156523</v>
      </c>
      <c r="AP896" s="1">
        <v>111986502</v>
      </c>
      <c r="AQ896" s="1">
        <v>28448753</v>
      </c>
      <c r="AR896" s="1">
        <v>4267314</v>
      </c>
      <c r="AS896" s="1">
        <v>0</v>
      </c>
      <c r="AT896" s="1">
        <f t="shared" si="91"/>
        <v>175859092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14734750</v>
      </c>
      <c r="G897" s="1">
        <v>19709680</v>
      </c>
      <c r="H897" s="1">
        <v>0</v>
      </c>
      <c r="I897" s="1">
        <v>11359008</v>
      </c>
      <c r="J897" s="1">
        <v>0</v>
      </c>
      <c r="K897" s="1">
        <v>5500000</v>
      </c>
      <c r="L897" s="1">
        <v>0</v>
      </c>
      <c r="M897" s="1">
        <v>400000</v>
      </c>
      <c r="N897" s="1">
        <v>2461970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52179655</v>
      </c>
      <c r="W897" s="1">
        <v>1100000</v>
      </c>
      <c r="X897" s="1">
        <v>2488423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1758555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9485057</v>
      </c>
      <c r="AM897" s="1">
        <v>0</v>
      </c>
      <c r="AN897" s="1">
        <v>122447098</v>
      </c>
      <c r="AO897" s="1">
        <v>21940480</v>
      </c>
      <c r="AP897" s="1">
        <v>100506618</v>
      </c>
      <c r="AQ897" s="1">
        <v>22219304</v>
      </c>
      <c r="AR897" s="1">
        <v>3332894</v>
      </c>
      <c r="AS897" s="1">
        <v>0</v>
      </c>
      <c r="AT897" s="1">
        <f t="shared" si="91"/>
        <v>147999296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14283811</v>
      </c>
      <c r="G898" s="1">
        <v>16395865</v>
      </c>
      <c r="H898" s="1">
        <v>0</v>
      </c>
      <c r="I898" s="1">
        <v>10228279</v>
      </c>
      <c r="J898" s="1">
        <v>0</v>
      </c>
      <c r="K898" s="1">
        <v>4125000</v>
      </c>
      <c r="L898" s="1">
        <v>0</v>
      </c>
      <c r="M898" s="1">
        <v>400000</v>
      </c>
      <c r="N898" s="1">
        <v>2295322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1270000</v>
      </c>
      <c r="U898" s="1">
        <v>0</v>
      </c>
      <c r="V898" s="1">
        <v>90009810</v>
      </c>
      <c r="W898" s="1">
        <v>1100000</v>
      </c>
      <c r="X898" s="1">
        <v>0</v>
      </c>
      <c r="Y898" s="1">
        <v>844578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1639520</v>
      </c>
      <c r="AF898" s="1">
        <v>0</v>
      </c>
      <c r="AG898" s="1">
        <v>0</v>
      </c>
      <c r="AH898" s="1">
        <v>-102253</v>
      </c>
      <c r="AI898" s="1">
        <v>0</v>
      </c>
      <c r="AJ898" s="1">
        <v>0</v>
      </c>
      <c r="AK898" s="1">
        <v>0</v>
      </c>
      <c r="AL898" s="1">
        <v>3410193</v>
      </c>
      <c r="AM898" s="1">
        <v>0</v>
      </c>
      <c r="AN898" s="1">
        <v>145900125</v>
      </c>
      <c r="AO898" s="1">
        <v>23959002</v>
      </c>
      <c r="AP898" s="1">
        <v>121941123</v>
      </c>
      <c r="AQ898" s="1">
        <v>28926027</v>
      </c>
      <c r="AR898" s="1">
        <v>4338905</v>
      </c>
      <c r="AS898" s="1">
        <v>0</v>
      </c>
      <c r="AT898" s="1">
        <f t="shared" si="91"/>
        <v>179165057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13561024</v>
      </c>
      <c r="G899" s="1">
        <v>22838400</v>
      </c>
      <c r="H899" s="1">
        <v>0</v>
      </c>
      <c r="I899" s="1">
        <v>9926299</v>
      </c>
      <c r="J899" s="1">
        <v>0</v>
      </c>
      <c r="K899" s="1">
        <v>5500000</v>
      </c>
      <c r="L899" s="1">
        <v>0</v>
      </c>
      <c r="M899" s="1">
        <v>400000</v>
      </c>
      <c r="N899" s="1">
        <v>2261428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1270000</v>
      </c>
      <c r="U899" s="1">
        <v>0</v>
      </c>
      <c r="V899" s="1">
        <v>110319958</v>
      </c>
      <c r="W899" s="1">
        <v>1100000</v>
      </c>
      <c r="X899" s="1">
        <v>0</v>
      </c>
      <c r="Y899" s="1">
        <v>3212389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1615307</v>
      </c>
      <c r="AF899" s="1">
        <v>0</v>
      </c>
      <c r="AG899" s="1">
        <v>0</v>
      </c>
      <c r="AH899" s="1">
        <v>-12927</v>
      </c>
      <c r="AI899" s="1">
        <v>0</v>
      </c>
      <c r="AJ899" s="1">
        <v>0</v>
      </c>
      <c r="AK899" s="1">
        <v>0</v>
      </c>
      <c r="AL899" s="1">
        <v>4005966</v>
      </c>
      <c r="AM899" s="1">
        <v>0</v>
      </c>
      <c r="AN899" s="1">
        <v>175997844</v>
      </c>
      <c r="AO899" s="1">
        <v>32762234</v>
      </c>
      <c r="AP899" s="1">
        <v>143235610</v>
      </c>
      <c r="AQ899" s="1">
        <v>34203524</v>
      </c>
      <c r="AR899" s="1">
        <v>5130528</v>
      </c>
      <c r="AS899" s="1">
        <v>0</v>
      </c>
      <c r="AT899" s="1">
        <f t="shared" ref="AT899:AT962" si="97">AS899+AR899+AQ899+AN899</f>
        <v>215331896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14383733</v>
      </c>
      <c r="G900" s="1">
        <v>1502552</v>
      </c>
      <c r="H900" s="1">
        <v>0</v>
      </c>
      <c r="I900" s="1">
        <v>7403902</v>
      </c>
      <c r="J900" s="1">
        <v>0</v>
      </c>
      <c r="K900" s="1">
        <v>5500000</v>
      </c>
      <c r="L900" s="1">
        <v>0</v>
      </c>
      <c r="M900" s="1">
        <v>400000</v>
      </c>
      <c r="N900" s="1">
        <v>2395491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3226258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1711065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6368398</v>
      </c>
      <c r="AM900" s="1">
        <v>0</v>
      </c>
      <c r="AN900" s="1">
        <v>47349360</v>
      </c>
      <c r="AO900" s="1">
        <v>9758094</v>
      </c>
      <c r="AP900" s="1">
        <v>37591266</v>
      </c>
      <c r="AQ900" s="1">
        <v>9215872</v>
      </c>
      <c r="AR900" s="1">
        <v>1382381</v>
      </c>
      <c r="AS900" s="1">
        <v>0</v>
      </c>
      <c r="AT900" s="1">
        <f t="shared" si="97"/>
        <v>57947613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14061284</v>
      </c>
      <c r="G901" s="1">
        <v>641937</v>
      </c>
      <c r="H901" s="1">
        <v>0</v>
      </c>
      <c r="I901" s="1">
        <v>9291372</v>
      </c>
      <c r="J901" s="1">
        <v>0</v>
      </c>
      <c r="K901" s="1">
        <v>5500000</v>
      </c>
      <c r="L901" s="1">
        <v>0</v>
      </c>
      <c r="M901" s="1">
        <v>400000</v>
      </c>
      <c r="N901" s="1">
        <v>2196851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33464637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1569182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2353763</v>
      </c>
      <c r="AM901" s="1">
        <v>0</v>
      </c>
      <c r="AN901" s="1">
        <v>70579026</v>
      </c>
      <c r="AO901" s="1">
        <v>13211473</v>
      </c>
      <c r="AP901" s="1">
        <v>57367553</v>
      </c>
      <c r="AQ901" s="1">
        <v>14115801</v>
      </c>
      <c r="AR901" s="1">
        <v>2117365</v>
      </c>
      <c r="AS901" s="1">
        <v>0</v>
      </c>
      <c r="AT901" s="1">
        <f t="shared" si="97"/>
        <v>86812192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13285852</v>
      </c>
      <c r="G902" s="1">
        <v>12239340</v>
      </c>
      <c r="H902" s="1">
        <v>0</v>
      </c>
      <c r="I902" s="1">
        <v>9147406</v>
      </c>
      <c r="J902" s="1">
        <v>0</v>
      </c>
      <c r="K902" s="1">
        <v>4125000</v>
      </c>
      <c r="L902" s="1">
        <v>0</v>
      </c>
      <c r="M902" s="1">
        <v>400000</v>
      </c>
      <c r="N902" s="1">
        <v>2057181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80244257</v>
      </c>
      <c r="W902" s="1">
        <v>1100000</v>
      </c>
      <c r="X902" s="1">
        <v>0</v>
      </c>
      <c r="Y902" s="1">
        <v>962966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1469419</v>
      </c>
      <c r="AF902" s="1">
        <v>0</v>
      </c>
      <c r="AG902" s="1">
        <v>0</v>
      </c>
      <c r="AH902" s="1">
        <v>-42872</v>
      </c>
      <c r="AI902" s="1">
        <v>0</v>
      </c>
      <c r="AJ902" s="1">
        <v>0</v>
      </c>
      <c r="AK902" s="1">
        <v>0</v>
      </c>
      <c r="AL902" s="1">
        <v>3056390</v>
      </c>
      <c r="AM902" s="1">
        <v>0</v>
      </c>
      <c r="AN902" s="1">
        <v>128044939</v>
      </c>
      <c r="AO902" s="1">
        <v>20431152</v>
      </c>
      <c r="AP902" s="1">
        <v>107613787</v>
      </c>
      <c r="AQ902" s="1">
        <v>25608987</v>
      </c>
      <c r="AR902" s="1">
        <v>3841348</v>
      </c>
      <c r="AS902" s="1">
        <v>0</v>
      </c>
      <c r="AT902" s="1">
        <f t="shared" si="97"/>
        <v>157495274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15043879</v>
      </c>
      <c r="G903" s="1">
        <v>10565719</v>
      </c>
      <c r="H903" s="1">
        <v>0</v>
      </c>
      <c r="I903" s="1">
        <v>10894432</v>
      </c>
      <c r="J903" s="1">
        <v>0</v>
      </c>
      <c r="K903" s="1">
        <v>5500000</v>
      </c>
      <c r="L903" s="1">
        <v>0</v>
      </c>
      <c r="M903" s="1">
        <v>400000</v>
      </c>
      <c r="N903" s="1">
        <v>2594938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58899541</v>
      </c>
      <c r="W903" s="1">
        <v>1100000</v>
      </c>
      <c r="X903" s="1">
        <v>0</v>
      </c>
      <c r="Y903" s="1">
        <v>1297060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1853515</v>
      </c>
      <c r="AF903" s="1">
        <v>1111269</v>
      </c>
      <c r="AG903" s="1">
        <v>0</v>
      </c>
      <c r="AH903" s="1">
        <v>-10903</v>
      </c>
      <c r="AI903" s="1">
        <v>0</v>
      </c>
      <c r="AJ903" s="1">
        <v>0</v>
      </c>
      <c r="AK903" s="1">
        <v>0</v>
      </c>
      <c r="AL903" s="1">
        <v>3707052</v>
      </c>
      <c r="AM903" s="1">
        <v>0</v>
      </c>
      <c r="AN903" s="1">
        <v>114226502</v>
      </c>
      <c r="AO903" s="1">
        <v>23696524</v>
      </c>
      <c r="AP903" s="1">
        <v>90529978</v>
      </c>
      <c r="AQ903" s="1">
        <v>22369047</v>
      </c>
      <c r="AR903" s="1">
        <v>3355357</v>
      </c>
      <c r="AS903" s="1">
        <v>0</v>
      </c>
      <c r="AT903" s="1">
        <f t="shared" si="97"/>
        <v>139950906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13795715</v>
      </c>
      <c r="G904" s="1">
        <v>21929017</v>
      </c>
      <c r="H904" s="1">
        <v>0</v>
      </c>
      <c r="I904" s="1">
        <v>9237936</v>
      </c>
      <c r="J904" s="1">
        <v>0</v>
      </c>
      <c r="K904" s="1">
        <v>4125000</v>
      </c>
      <c r="L904" s="1">
        <v>0</v>
      </c>
      <c r="M904" s="1">
        <v>400000</v>
      </c>
      <c r="N904" s="1">
        <v>2194251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68118392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1567322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2507719</v>
      </c>
      <c r="AM904" s="1">
        <v>0</v>
      </c>
      <c r="AN904" s="1">
        <v>124975352</v>
      </c>
      <c r="AO904" s="1">
        <v>28398694</v>
      </c>
      <c r="AP904" s="1">
        <v>96576658</v>
      </c>
      <c r="AQ904" s="1">
        <v>24995072</v>
      </c>
      <c r="AR904" s="1">
        <v>3749261</v>
      </c>
      <c r="AS904" s="1">
        <v>0</v>
      </c>
      <c r="AT904" s="1">
        <f t="shared" si="97"/>
        <v>153719685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13784251</v>
      </c>
      <c r="G905" s="1">
        <v>4617448</v>
      </c>
      <c r="H905" s="1">
        <v>0</v>
      </c>
      <c r="I905" s="1">
        <v>8742530</v>
      </c>
      <c r="J905" s="1">
        <v>0</v>
      </c>
      <c r="K905" s="1">
        <v>4125000</v>
      </c>
      <c r="L905" s="1">
        <v>0</v>
      </c>
      <c r="M905" s="1">
        <v>400000</v>
      </c>
      <c r="N905" s="1">
        <v>2123482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35757771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1516772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2426839</v>
      </c>
      <c r="AM905" s="1">
        <v>0</v>
      </c>
      <c r="AN905" s="1">
        <v>74594093</v>
      </c>
      <c r="AO905" s="1">
        <v>10161807</v>
      </c>
      <c r="AP905" s="1">
        <v>64432286</v>
      </c>
      <c r="AQ905" s="1">
        <v>14918815</v>
      </c>
      <c r="AR905" s="1">
        <v>2237824</v>
      </c>
      <c r="AS905" s="1">
        <v>0</v>
      </c>
      <c r="AT905" s="1">
        <f t="shared" si="97"/>
        <v>91750732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15283093</v>
      </c>
      <c r="G906" s="1">
        <v>2403403</v>
      </c>
      <c r="H906" s="1">
        <v>0</v>
      </c>
      <c r="I906" s="1">
        <v>7946275</v>
      </c>
      <c r="J906" s="1">
        <v>0</v>
      </c>
      <c r="K906" s="1">
        <v>5500000</v>
      </c>
      <c r="L906" s="1">
        <v>0</v>
      </c>
      <c r="M906" s="1">
        <v>400000</v>
      </c>
      <c r="N906" s="1">
        <v>2562544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3440370</v>
      </c>
      <c r="W906" s="1">
        <v>1100000</v>
      </c>
      <c r="X906" s="1">
        <v>2218514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1830388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6781395</v>
      </c>
      <c r="AM906" s="1">
        <v>0</v>
      </c>
      <c r="AN906" s="1">
        <v>50735982</v>
      </c>
      <c r="AO906" s="1">
        <v>10380925</v>
      </c>
      <c r="AP906" s="1">
        <v>40355057</v>
      </c>
      <c r="AQ906" s="1">
        <v>9893196</v>
      </c>
      <c r="AR906" s="1">
        <v>1483979</v>
      </c>
      <c r="AS906" s="1">
        <v>0</v>
      </c>
      <c r="AT906" s="1">
        <f t="shared" si="97"/>
        <v>62113157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14470644</v>
      </c>
      <c r="G907" s="1">
        <v>22301896</v>
      </c>
      <c r="H907" s="1">
        <v>0</v>
      </c>
      <c r="I907" s="1">
        <v>10287976</v>
      </c>
      <c r="J907" s="1">
        <v>0</v>
      </c>
      <c r="K907" s="1">
        <v>4125000</v>
      </c>
      <c r="L907" s="1">
        <v>0</v>
      </c>
      <c r="M907" s="1">
        <v>400000</v>
      </c>
      <c r="N907" s="1">
        <v>2410243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1270000</v>
      </c>
      <c r="U907" s="1">
        <v>0</v>
      </c>
      <c r="V907" s="1">
        <v>91415358</v>
      </c>
      <c r="W907" s="1">
        <v>1100000</v>
      </c>
      <c r="X907" s="1">
        <v>0</v>
      </c>
      <c r="Y907" s="1">
        <v>5298050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1721604</v>
      </c>
      <c r="AF907" s="1">
        <v>0</v>
      </c>
      <c r="AG907" s="1">
        <v>0</v>
      </c>
      <c r="AH907" s="1">
        <v>-63803</v>
      </c>
      <c r="AI907" s="1">
        <v>0</v>
      </c>
      <c r="AJ907" s="1">
        <v>0</v>
      </c>
      <c r="AK907" s="1">
        <v>0</v>
      </c>
      <c r="AL907" s="1">
        <v>3305474</v>
      </c>
      <c r="AM907" s="1">
        <v>0</v>
      </c>
      <c r="AN907" s="1">
        <v>158042442</v>
      </c>
      <c r="AO907" s="1">
        <v>30227189</v>
      </c>
      <c r="AP907" s="1">
        <v>127815253</v>
      </c>
      <c r="AQ907" s="1">
        <v>28675268</v>
      </c>
      <c r="AR907" s="1">
        <v>4301290</v>
      </c>
      <c r="AS907" s="1">
        <v>0</v>
      </c>
      <c r="AT907" s="1">
        <f t="shared" si="97"/>
        <v>191019000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14182583</v>
      </c>
      <c r="G908" s="1">
        <v>2241145</v>
      </c>
      <c r="H908" s="1">
        <v>0</v>
      </c>
      <c r="I908" s="1">
        <v>7668145</v>
      </c>
      <c r="J908" s="1">
        <v>0</v>
      </c>
      <c r="K908" s="1">
        <v>4125000</v>
      </c>
      <c r="L908" s="1">
        <v>0</v>
      </c>
      <c r="M908" s="1">
        <v>400000</v>
      </c>
      <c r="N908" s="1">
        <v>2323817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3208102</v>
      </c>
      <c r="W908" s="1">
        <v>1100000</v>
      </c>
      <c r="X908" s="1">
        <v>2058762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1659869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6246618</v>
      </c>
      <c r="AM908" s="1">
        <v>0</v>
      </c>
      <c r="AN908" s="1">
        <v>45214041</v>
      </c>
      <c r="AO908" s="1">
        <v>5225959</v>
      </c>
      <c r="AP908" s="1">
        <v>39988082</v>
      </c>
      <c r="AQ908" s="1">
        <v>9042808</v>
      </c>
      <c r="AR908" s="1">
        <v>1356421</v>
      </c>
      <c r="AS908" s="1">
        <v>0</v>
      </c>
      <c r="AT908" s="1">
        <f t="shared" si="97"/>
        <v>55613270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14555599</v>
      </c>
      <c r="G909" s="1">
        <v>1780497</v>
      </c>
      <c r="H909" s="1">
        <v>0</v>
      </c>
      <c r="I909" s="1">
        <v>7524418</v>
      </c>
      <c r="J909" s="1">
        <v>0</v>
      </c>
      <c r="K909" s="1">
        <v>5500000</v>
      </c>
      <c r="L909" s="1">
        <v>0</v>
      </c>
      <c r="M909" s="1">
        <v>400000</v>
      </c>
      <c r="N909" s="1">
        <v>2458698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1270000</v>
      </c>
      <c r="U909" s="1">
        <v>0</v>
      </c>
      <c r="V909" s="1">
        <v>3276907</v>
      </c>
      <c r="W909" s="1">
        <v>1100000</v>
      </c>
      <c r="X909" s="1">
        <v>2112910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1756213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6474135</v>
      </c>
      <c r="AM909" s="1">
        <v>0</v>
      </c>
      <c r="AN909" s="1">
        <v>48209377</v>
      </c>
      <c r="AO909" s="1">
        <v>11065344</v>
      </c>
      <c r="AP909" s="1">
        <v>37144033</v>
      </c>
      <c r="AQ909" s="1">
        <v>9387875</v>
      </c>
      <c r="AR909" s="1">
        <v>1408181</v>
      </c>
      <c r="AS909" s="1">
        <v>0</v>
      </c>
      <c r="AT909" s="1">
        <f t="shared" si="97"/>
        <v>59005433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14811176</v>
      </c>
      <c r="G910" s="1">
        <v>2092925</v>
      </c>
      <c r="H910" s="1">
        <v>0</v>
      </c>
      <c r="I910" s="1">
        <v>7882293</v>
      </c>
      <c r="J910" s="1">
        <v>0</v>
      </c>
      <c r="K910" s="1">
        <v>4125000</v>
      </c>
      <c r="L910" s="1">
        <v>0</v>
      </c>
      <c r="M910" s="1">
        <v>400000</v>
      </c>
      <c r="N910" s="1">
        <v>2554002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3370425</v>
      </c>
      <c r="W910" s="1">
        <v>1100000</v>
      </c>
      <c r="X910" s="1">
        <v>1569694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1824286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6632498</v>
      </c>
      <c r="AM910" s="1">
        <v>0</v>
      </c>
      <c r="AN910" s="1">
        <v>46362299</v>
      </c>
      <c r="AO910" s="1">
        <v>8312622</v>
      </c>
      <c r="AP910" s="1">
        <v>38049677</v>
      </c>
      <c r="AQ910" s="1">
        <v>9272460</v>
      </c>
      <c r="AR910" s="1">
        <v>1390869</v>
      </c>
      <c r="AS910" s="1">
        <v>0</v>
      </c>
      <c r="AT910" s="1">
        <f t="shared" si="97"/>
        <v>57025628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13459111</v>
      </c>
      <c r="G911" s="1">
        <v>13543277</v>
      </c>
      <c r="H911" s="1">
        <v>1644856</v>
      </c>
      <c r="I911" s="1">
        <v>9189049</v>
      </c>
      <c r="J911" s="1">
        <v>0</v>
      </c>
      <c r="K911" s="1">
        <v>5500000</v>
      </c>
      <c r="L911" s="1">
        <v>0</v>
      </c>
      <c r="M911" s="1">
        <v>400000</v>
      </c>
      <c r="N911" s="1">
        <v>2146132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96108695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1532956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2807465</v>
      </c>
      <c r="AM911" s="1">
        <v>0</v>
      </c>
      <c r="AN911" s="1">
        <v>147431541</v>
      </c>
      <c r="AO911" s="1">
        <v>27308172</v>
      </c>
      <c r="AP911" s="1">
        <v>120123369</v>
      </c>
      <c r="AQ911" s="1">
        <v>29157335</v>
      </c>
      <c r="AR911" s="1">
        <v>4373606</v>
      </c>
      <c r="AS911" s="1">
        <v>0</v>
      </c>
      <c r="AT911" s="1">
        <f t="shared" si="97"/>
        <v>180962482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13822513</v>
      </c>
      <c r="G912" s="1">
        <v>1900658</v>
      </c>
      <c r="H912" s="1">
        <v>0</v>
      </c>
      <c r="I912" s="1">
        <v>7010170</v>
      </c>
      <c r="J912" s="1">
        <v>0</v>
      </c>
      <c r="K912" s="1">
        <v>4125000</v>
      </c>
      <c r="L912" s="1">
        <v>0</v>
      </c>
      <c r="M912" s="1">
        <v>400000</v>
      </c>
      <c r="N912" s="1">
        <v>2188886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3060801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1563491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6022942</v>
      </c>
      <c r="AM912" s="1">
        <v>0</v>
      </c>
      <c r="AN912" s="1">
        <v>43200955</v>
      </c>
      <c r="AO912" s="1">
        <v>5704695</v>
      </c>
      <c r="AP912" s="1">
        <v>37496260</v>
      </c>
      <c r="AQ912" s="1">
        <v>8640191</v>
      </c>
      <c r="AR912" s="1">
        <v>1296029</v>
      </c>
      <c r="AS912" s="1">
        <v>0</v>
      </c>
      <c r="AT912" s="1">
        <f t="shared" si="97"/>
        <v>53137175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13086693</v>
      </c>
      <c r="G913" s="1">
        <v>26486628</v>
      </c>
      <c r="H913" s="1">
        <v>0</v>
      </c>
      <c r="I913" s="1">
        <v>8836656</v>
      </c>
      <c r="J913" s="1">
        <v>0</v>
      </c>
      <c r="K913" s="1">
        <v>4125000</v>
      </c>
      <c r="L913" s="1">
        <v>0</v>
      </c>
      <c r="M913" s="1">
        <v>400000</v>
      </c>
      <c r="N913" s="1">
        <v>2035369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85071700</v>
      </c>
      <c r="W913" s="1">
        <v>1100000</v>
      </c>
      <c r="X913" s="1">
        <v>0</v>
      </c>
      <c r="Y913" s="1">
        <v>4942048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1453832</v>
      </c>
      <c r="AF913" s="1">
        <v>0</v>
      </c>
      <c r="AG913" s="1">
        <v>0</v>
      </c>
      <c r="AH913" s="1">
        <v>-6626</v>
      </c>
      <c r="AI913" s="1">
        <v>0</v>
      </c>
      <c r="AJ913" s="1">
        <v>0</v>
      </c>
      <c r="AK913" s="1">
        <v>0</v>
      </c>
      <c r="AL913" s="1">
        <v>3489196</v>
      </c>
      <c r="AM913" s="1">
        <v>0</v>
      </c>
      <c r="AN913" s="1">
        <v>151020496</v>
      </c>
      <c r="AO913" s="1">
        <v>32310312</v>
      </c>
      <c r="AP913" s="1">
        <v>118710184</v>
      </c>
      <c r="AQ913" s="1">
        <v>29459890</v>
      </c>
      <c r="AR913" s="1">
        <v>4418986</v>
      </c>
      <c r="AS913" s="1">
        <v>0</v>
      </c>
      <c r="AT913" s="1">
        <f t="shared" si="97"/>
        <v>184899372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14033733</v>
      </c>
      <c r="G914" s="1">
        <v>14260522</v>
      </c>
      <c r="H914" s="1">
        <v>0</v>
      </c>
      <c r="I914" s="1">
        <v>9106525</v>
      </c>
      <c r="J914" s="1">
        <v>0</v>
      </c>
      <c r="K914" s="1">
        <v>4125000</v>
      </c>
      <c r="L914" s="1">
        <v>0</v>
      </c>
      <c r="M914" s="1">
        <v>400000</v>
      </c>
      <c r="N914" s="1">
        <v>2236005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40728304</v>
      </c>
      <c r="W914" s="1">
        <v>1100000</v>
      </c>
      <c r="X914" s="1">
        <v>0</v>
      </c>
      <c r="Y914" s="1">
        <v>736171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1597145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2810968</v>
      </c>
      <c r="AM914" s="1">
        <v>0</v>
      </c>
      <c r="AN914" s="1">
        <v>91134373</v>
      </c>
      <c r="AO914" s="1">
        <v>18244067</v>
      </c>
      <c r="AP914" s="1">
        <v>72890306</v>
      </c>
      <c r="AQ914" s="1">
        <v>18226875</v>
      </c>
      <c r="AR914" s="1">
        <v>2734030</v>
      </c>
      <c r="AS914" s="1">
        <v>0</v>
      </c>
      <c r="AT914" s="1">
        <f t="shared" si="97"/>
        <v>112095278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16624537</v>
      </c>
      <c r="G915" s="1">
        <v>2806142</v>
      </c>
      <c r="H915" s="1">
        <v>0</v>
      </c>
      <c r="I915" s="1">
        <v>8455360</v>
      </c>
      <c r="J915" s="1">
        <v>0</v>
      </c>
      <c r="K915" s="1">
        <v>5500000</v>
      </c>
      <c r="L915" s="1">
        <v>0</v>
      </c>
      <c r="M915" s="1">
        <v>400000</v>
      </c>
      <c r="N915" s="1">
        <v>2658641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1270000</v>
      </c>
      <c r="U915" s="1">
        <v>0</v>
      </c>
      <c r="V915" s="1">
        <v>4016874</v>
      </c>
      <c r="W915" s="1">
        <v>1100000</v>
      </c>
      <c r="X915" s="1">
        <v>2413239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1899029</v>
      </c>
      <c r="AF915" s="1">
        <v>0</v>
      </c>
      <c r="AG915" s="1">
        <v>3264970</v>
      </c>
      <c r="AH915" s="1">
        <v>0</v>
      </c>
      <c r="AI915" s="1">
        <v>0</v>
      </c>
      <c r="AJ915" s="1">
        <v>0</v>
      </c>
      <c r="AK915" s="1">
        <v>0</v>
      </c>
      <c r="AL915" s="1">
        <v>7266196</v>
      </c>
      <c r="AM915" s="1">
        <v>0</v>
      </c>
      <c r="AN915" s="1">
        <v>57674988</v>
      </c>
      <c r="AO915" s="1">
        <v>10126038</v>
      </c>
      <c r="AP915" s="1">
        <v>47548950</v>
      </c>
      <c r="AQ915" s="1">
        <v>11280998</v>
      </c>
      <c r="AR915" s="1">
        <v>1692150</v>
      </c>
      <c r="AS915" s="1">
        <v>0</v>
      </c>
      <c r="AT915" s="1">
        <f t="shared" si="97"/>
        <v>70648136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8531976</v>
      </c>
      <c r="G916" s="1">
        <v>3052089</v>
      </c>
      <c r="H916" s="1">
        <v>0</v>
      </c>
      <c r="I916" s="1">
        <v>4100927</v>
      </c>
      <c r="J916" s="1">
        <v>0</v>
      </c>
      <c r="K916" s="1">
        <v>0</v>
      </c>
      <c r="L916" s="1">
        <v>0</v>
      </c>
      <c r="M916" s="1">
        <v>400000</v>
      </c>
      <c r="N916" s="1">
        <v>1140360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1572817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814544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1140360</v>
      </c>
      <c r="AM916" s="1">
        <v>0</v>
      </c>
      <c r="AN916" s="1">
        <v>24234342</v>
      </c>
      <c r="AO916" s="1">
        <v>9711738</v>
      </c>
      <c r="AP916" s="1">
        <v>14522604</v>
      </c>
      <c r="AQ916" s="1">
        <v>4370615</v>
      </c>
      <c r="AR916" s="1">
        <v>655592</v>
      </c>
      <c r="AS916" s="1">
        <v>0</v>
      </c>
      <c r="AT916" s="1">
        <f t="shared" si="97"/>
        <v>29260549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13877691</v>
      </c>
      <c r="G917" s="1">
        <v>11466087</v>
      </c>
      <c r="H917" s="1">
        <v>0</v>
      </c>
      <c r="I917" s="1">
        <v>9317993</v>
      </c>
      <c r="J917" s="1">
        <v>0</v>
      </c>
      <c r="K917" s="1">
        <v>5500000</v>
      </c>
      <c r="L917" s="1">
        <v>0</v>
      </c>
      <c r="M917" s="1">
        <v>400000</v>
      </c>
      <c r="N917" s="1">
        <v>2226425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68317420</v>
      </c>
      <c r="W917" s="1">
        <v>1100000</v>
      </c>
      <c r="X917" s="1">
        <v>0</v>
      </c>
      <c r="Y917" s="1">
        <v>213944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1590304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2544486</v>
      </c>
      <c r="AM917" s="1">
        <v>0</v>
      </c>
      <c r="AN917" s="1">
        <v>116554350</v>
      </c>
      <c r="AO917" s="1">
        <v>20551508</v>
      </c>
      <c r="AP917" s="1">
        <v>96002842</v>
      </c>
      <c r="AQ917" s="1">
        <v>23310869</v>
      </c>
      <c r="AR917" s="1">
        <v>3496630</v>
      </c>
      <c r="AS917" s="1">
        <v>0</v>
      </c>
      <c r="AT917" s="1">
        <f t="shared" si="97"/>
        <v>143361849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13563515</v>
      </c>
      <c r="G918" s="1">
        <v>21200026</v>
      </c>
      <c r="H918" s="1">
        <v>0</v>
      </c>
      <c r="I918" s="1">
        <v>9761220</v>
      </c>
      <c r="J918" s="1">
        <v>0</v>
      </c>
      <c r="K918" s="1">
        <v>5500000</v>
      </c>
      <c r="L918" s="1">
        <v>0</v>
      </c>
      <c r="M918" s="1">
        <v>400000</v>
      </c>
      <c r="N918" s="1">
        <v>2208687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59723817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1577636</v>
      </c>
      <c r="AF918" s="1">
        <v>0</v>
      </c>
      <c r="AG918" s="1">
        <v>0</v>
      </c>
      <c r="AH918" s="1">
        <v>-34617</v>
      </c>
      <c r="AI918" s="1">
        <v>0</v>
      </c>
      <c r="AJ918" s="1">
        <v>0</v>
      </c>
      <c r="AK918" s="1">
        <v>0</v>
      </c>
      <c r="AL918" s="1">
        <v>3660108</v>
      </c>
      <c r="AM918" s="1">
        <v>0</v>
      </c>
      <c r="AN918" s="1">
        <v>118660392</v>
      </c>
      <c r="AO918" s="1">
        <v>23605261</v>
      </c>
      <c r="AP918" s="1">
        <v>95055131</v>
      </c>
      <c r="AQ918" s="1">
        <v>23732078</v>
      </c>
      <c r="AR918" s="1">
        <v>3559811</v>
      </c>
      <c r="AS918" s="1">
        <v>0</v>
      </c>
      <c r="AT918" s="1">
        <f t="shared" si="97"/>
        <v>145952281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13442807</v>
      </c>
      <c r="G919" s="1">
        <v>222837</v>
      </c>
      <c r="H919" s="1">
        <v>0</v>
      </c>
      <c r="I919" s="1">
        <v>9570715</v>
      </c>
      <c r="J919" s="1">
        <v>0</v>
      </c>
      <c r="K919" s="1">
        <v>4125000</v>
      </c>
      <c r="L919" s="1">
        <v>0</v>
      </c>
      <c r="M919" s="1">
        <v>400000</v>
      </c>
      <c r="N919" s="1">
        <v>2044286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1270000</v>
      </c>
      <c r="U919" s="1">
        <v>0</v>
      </c>
      <c r="V919" s="1">
        <v>2870831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1460203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2190306</v>
      </c>
      <c r="AM919" s="1">
        <v>0</v>
      </c>
      <c r="AN919" s="1">
        <v>38696985</v>
      </c>
      <c r="AO919" s="1">
        <v>7287769</v>
      </c>
      <c r="AP919" s="1">
        <v>31409216</v>
      </c>
      <c r="AQ919" s="1">
        <v>7485397</v>
      </c>
      <c r="AR919" s="1">
        <v>1122810</v>
      </c>
      <c r="AS919" s="1">
        <v>0</v>
      </c>
      <c r="AT919" s="1">
        <f t="shared" si="97"/>
        <v>47305192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15450452</v>
      </c>
      <c r="G920" s="1">
        <v>2459303</v>
      </c>
      <c r="H920" s="1">
        <v>0</v>
      </c>
      <c r="I920" s="1">
        <v>8364382</v>
      </c>
      <c r="J920" s="1">
        <v>0</v>
      </c>
      <c r="K920" s="1">
        <v>5500000</v>
      </c>
      <c r="L920" s="1">
        <v>0</v>
      </c>
      <c r="M920" s="1">
        <v>400000</v>
      </c>
      <c r="N920" s="1">
        <v>2626519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3520388</v>
      </c>
      <c r="W920" s="1">
        <v>1100000</v>
      </c>
      <c r="X920" s="1">
        <v>2242808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1876085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6886437</v>
      </c>
      <c r="AM920" s="1">
        <v>0</v>
      </c>
      <c r="AN920" s="1">
        <v>52807643</v>
      </c>
      <c r="AO920" s="1">
        <v>8998702</v>
      </c>
      <c r="AP920" s="1">
        <v>43808941</v>
      </c>
      <c r="AQ920" s="1">
        <v>10085275</v>
      </c>
      <c r="AR920" s="1">
        <v>1512791</v>
      </c>
      <c r="AS920" s="1">
        <v>0</v>
      </c>
      <c r="AT920" s="1">
        <f t="shared" si="97"/>
        <v>64405709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16045011</v>
      </c>
      <c r="G921" s="1">
        <v>16004257</v>
      </c>
      <c r="H921" s="1">
        <v>195935</v>
      </c>
      <c r="I921" s="1">
        <v>10912249</v>
      </c>
      <c r="J921" s="1">
        <v>0</v>
      </c>
      <c r="K921" s="1">
        <v>4125000</v>
      </c>
      <c r="L921" s="1">
        <v>0</v>
      </c>
      <c r="M921" s="1">
        <v>400000</v>
      </c>
      <c r="N921" s="1">
        <v>2583658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78564688</v>
      </c>
      <c r="W921" s="1">
        <v>1100000</v>
      </c>
      <c r="X921" s="1">
        <v>0</v>
      </c>
      <c r="Y921" s="1">
        <v>353278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1845467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2952748</v>
      </c>
      <c r="AM921" s="1">
        <v>0</v>
      </c>
      <c r="AN921" s="1">
        <v>135082291</v>
      </c>
      <c r="AO921" s="1">
        <v>23698622</v>
      </c>
      <c r="AP921" s="1">
        <v>111383669</v>
      </c>
      <c r="AQ921" s="1">
        <v>26977277</v>
      </c>
      <c r="AR921" s="1">
        <v>4046590</v>
      </c>
      <c r="AS921" s="1">
        <v>0</v>
      </c>
      <c r="AT921" s="1">
        <f t="shared" si="97"/>
        <v>166106158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8327108</v>
      </c>
      <c r="G922" s="1">
        <v>10629843</v>
      </c>
      <c r="H922" s="1">
        <v>0</v>
      </c>
      <c r="I922" s="1">
        <v>4996265</v>
      </c>
      <c r="J922" s="1">
        <v>0</v>
      </c>
      <c r="K922" s="1">
        <v>0</v>
      </c>
      <c r="L922" s="1">
        <v>3741390</v>
      </c>
      <c r="M922" s="1">
        <v>400000</v>
      </c>
      <c r="N922" s="1">
        <v>4441124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6916767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42775035</v>
      </c>
      <c r="AO922" s="1">
        <v>7762739</v>
      </c>
      <c r="AP922" s="1">
        <v>35012296</v>
      </c>
      <c r="AQ922" s="1">
        <v>8110499</v>
      </c>
      <c r="AR922" s="1">
        <v>1216575</v>
      </c>
      <c r="AS922" s="1">
        <v>795000</v>
      </c>
      <c r="AT922" s="1">
        <f t="shared" si="97"/>
        <v>52897109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5702611</v>
      </c>
      <c r="G923" s="1">
        <v>0</v>
      </c>
      <c r="H923" s="1">
        <v>0</v>
      </c>
      <c r="I923" s="1">
        <v>3421567</v>
      </c>
      <c r="J923" s="1">
        <v>0</v>
      </c>
      <c r="K923" s="1">
        <v>0</v>
      </c>
      <c r="L923" s="1">
        <v>3741390</v>
      </c>
      <c r="M923" s="1">
        <v>400000</v>
      </c>
      <c r="N923" s="1">
        <v>3041392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5237088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22644048</v>
      </c>
      <c r="AO923" s="1">
        <v>2725083</v>
      </c>
      <c r="AP923" s="1">
        <v>19918965</v>
      </c>
      <c r="AQ923" s="1">
        <v>4528810</v>
      </c>
      <c r="AR923" s="1">
        <v>679321</v>
      </c>
      <c r="AS923" s="1">
        <v>300000</v>
      </c>
      <c r="AT923" s="1">
        <f t="shared" si="97"/>
        <v>28152179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3383835</v>
      </c>
      <c r="G924" s="1">
        <v>0</v>
      </c>
      <c r="H924" s="1">
        <v>0</v>
      </c>
      <c r="I924" s="1">
        <v>2030301</v>
      </c>
      <c r="J924" s="1">
        <v>0</v>
      </c>
      <c r="K924" s="1">
        <v>0</v>
      </c>
      <c r="L924" s="1">
        <v>2534490</v>
      </c>
      <c r="M924" s="1">
        <v>270968</v>
      </c>
      <c r="N924" s="1">
        <v>1804712</v>
      </c>
      <c r="O924" s="1">
        <v>0</v>
      </c>
      <c r="P924" s="1">
        <v>0</v>
      </c>
      <c r="Q924" s="1">
        <v>0</v>
      </c>
      <c r="R924" s="1">
        <v>5227769</v>
      </c>
      <c r="S924" s="1">
        <v>0</v>
      </c>
      <c r="T924" s="1">
        <v>0</v>
      </c>
      <c r="U924" s="1">
        <v>0</v>
      </c>
      <c r="V924" s="1">
        <v>1080334</v>
      </c>
      <c r="W924" s="1">
        <v>745161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17077570</v>
      </c>
      <c r="AO924" s="1">
        <v>1949486</v>
      </c>
      <c r="AP924" s="1">
        <v>15128084</v>
      </c>
      <c r="AQ924" s="1">
        <v>2369960</v>
      </c>
      <c r="AR924" s="1">
        <v>355494</v>
      </c>
      <c r="AS924" s="1">
        <v>300000</v>
      </c>
      <c r="AT924" s="1">
        <f t="shared" si="97"/>
        <v>20103024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14721180</v>
      </c>
      <c r="G925" s="1">
        <v>1688031</v>
      </c>
      <c r="H925" s="1">
        <v>242387</v>
      </c>
      <c r="I925" s="1">
        <v>9930426</v>
      </c>
      <c r="J925" s="1">
        <v>0</v>
      </c>
      <c r="K925" s="1">
        <v>4125000</v>
      </c>
      <c r="L925" s="1">
        <v>0</v>
      </c>
      <c r="M925" s="1">
        <v>400000</v>
      </c>
      <c r="N925" s="1">
        <v>2300093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35000987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1642927</v>
      </c>
      <c r="AF925" s="1">
        <v>0</v>
      </c>
      <c r="AG925" s="1">
        <v>0</v>
      </c>
      <c r="AH925" s="1">
        <v>-22369</v>
      </c>
      <c r="AI925" s="1">
        <v>0</v>
      </c>
      <c r="AJ925" s="1">
        <v>0</v>
      </c>
      <c r="AK925" s="1">
        <v>0</v>
      </c>
      <c r="AL925" s="1">
        <v>2464382</v>
      </c>
      <c r="AM925" s="1">
        <v>0</v>
      </c>
      <c r="AN925" s="1">
        <v>73593044</v>
      </c>
      <c r="AO925" s="1">
        <v>13088182</v>
      </c>
      <c r="AP925" s="1">
        <v>60504862</v>
      </c>
      <c r="AQ925" s="1">
        <v>14670130</v>
      </c>
      <c r="AR925" s="1">
        <v>2200519</v>
      </c>
      <c r="AS925" s="1">
        <v>0</v>
      </c>
      <c r="AT925" s="1">
        <f t="shared" si="97"/>
        <v>90463693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21027591</v>
      </c>
      <c r="G926" s="1">
        <v>28760674</v>
      </c>
      <c r="H926" s="1">
        <v>0</v>
      </c>
      <c r="I926" s="1">
        <v>39001172</v>
      </c>
      <c r="J926" s="1">
        <v>0</v>
      </c>
      <c r="K926" s="1">
        <v>4125000</v>
      </c>
      <c r="L926" s="1">
        <v>0</v>
      </c>
      <c r="M926" s="1">
        <v>400000</v>
      </c>
      <c r="N926" s="1">
        <v>3134890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42959690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2391618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4892372</v>
      </c>
      <c r="AM926" s="1">
        <v>0</v>
      </c>
      <c r="AN926" s="1">
        <v>147793007</v>
      </c>
      <c r="AO926" s="1">
        <v>25740920</v>
      </c>
      <c r="AP926" s="1">
        <v>122052087</v>
      </c>
      <c r="AQ926" s="1">
        <v>29558602</v>
      </c>
      <c r="AR926" s="1">
        <v>4433791</v>
      </c>
      <c r="AS926" s="1">
        <v>0</v>
      </c>
      <c r="AT926" s="1">
        <f t="shared" si="97"/>
        <v>181785400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13569482</v>
      </c>
      <c r="G927" s="1">
        <v>2086129</v>
      </c>
      <c r="H927" s="1">
        <v>0</v>
      </c>
      <c r="I927" s="1">
        <v>6832659</v>
      </c>
      <c r="J927" s="1">
        <v>0</v>
      </c>
      <c r="K927" s="1">
        <v>5500000</v>
      </c>
      <c r="L927" s="1">
        <v>0</v>
      </c>
      <c r="M927" s="1">
        <v>400000</v>
      </c>
      <c r="N927" s="1">
        <v>2095746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1270000</v>
      </c>
      <c r="U927" s="1">
        <v>0</v>
      </c>
      <c r="V927" s="1">
        <v>2986205</v>
      </c>
      <c r="W927" s="1">
        <v>1100000</v>
      </c>
      <c r="X927" s="1">
        <v>1969764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1496962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5867200</v>
      </c>
      <c r="AM927" s="1">
        <v>0</v>
      </c>
      <c r="AN927" s="1">
        <v>45174147</v>
      </c>
      <c r="AO927" s="1">
        <v>10493645</v>
      </c>
      <c r="AP927" s="1">
        <v>34680502</v>
      </c>
      <c r="AQ927" s="1">
        <v>8780829</v>
      </c>
      <c r="AR927" s="1">
        <v>1317124</v>
      </c>
      <c r="AS927" s="1">
        <v>0</v>
      </c>
      <c r="AT927" s="1">
        <f t="shared" si="97"/>
        <v>55272100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10033498</v>
      </c>
      <c r="G928" s="1">
        <v>20140013</v>
      </c>
      <c r="H928" s="1">
        <v>0</v>
      </c>
      <c r="I928" s="1">
        <v>5310093</v>
      </c>
      <c r="J928" s="1">
        <v>0</v>
      </c>
      <c r="K928" s="1">
        <v>4620000</v>
      </c>
      <c r="L928" s="1">
        <v>0</v>
      </c>
      <c r="M928" s="1">
        <v>400000</v>
      </c>
      <c r="N928" s="1">
        <v>1807003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68203715</v>
      </c>
      <c r="W928" s="1">
        <v>1100000</v>
      </c>
      <c r="X928" s="1">
        <v>2034195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1194664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3578178</v>
      </c>
      <c r="AM928" s="1">
        <v>0</v>
      </c>
      <c r="AN928" s="1">
        <v>119691359</v>
      </c>
      <c r="AO928" s="1">
        <v>23179455</v>
      </c>
      <c r="AP928" s="1">
        <v>96511904</v>
      </c>
      <c r="AQ928" s="1">
        <v>23684272</v>
      </c>
      <c r="AR928" s="1">
        <v>3552640</v>
      </c>
      <c r="AS928" s="1">
        <v>0</v>
      </c>
      <c r="AT928" s="1">
        <f t="shared" si="97"/>
        <v>146928271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10072569</v>
      </c>
      <c r="G929" s="1">
        <v>19343898</v>
      </c>
      <c r="H929" s="1">
        <v>0</v>
      </c>
      <c r="I929" s="1">
        <v>5351204</v>
      </c>
      <c r="J929" s="1">
        <v>0</v>
      </c>
      <c r="K929" s="1">
        <v>4620000</v>
      </c>
      <c r="L929" s="1">
        <v>0</v>
      </c>
      <c r="M929" s="1">
        <v>400000</v>
      </c>
      <c r="N929" s="1">
        <v>1820470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68846519</v>
      </c>
      <c r="W929" s="1">
        <v>1100000</v>
      </c>
      <c r="X929" s="1">
        <v>1732666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1206343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3529635</v>
      </c>
      <c r="AM929" s="1">
        <v>0</v>
      </c>
      <c r="AN929" s="1">
        <v>119293304</v>
      </c>
      <c r="AO929" s="1">
        <v>20385915</v>
      </c>
      <c r="AP929" s="1">
        <v>98907389</v>
      </c>
      <c r="AQ929" s="1">
        <v>23604661</v>
      </c>
      <c r="AR929" s="1">
        <v>3540698</v>
      </c>
      <c r="AS929" s="1">
        <v>0</v>
      </c>
      <c r="AT929" s="1">
        <f t="shared" si="97"/>
        <v>146438663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19839241</v>
      </c>
      <c r="G930" s="1">
        <v>3886241</v>
      </c>
      <c r="H930" s="1">
        <v>0</v>
      </c>
      <c r="I930" s="1">
        <v>11202485</v>
      </c>
      <c r="J930" s="1">
        <v>0</v>
      </c>
      <c r="K930" s="1">
        <v>0</v>
      </c>
      <c r="L930" s="1">
        <v>0</v>
      </c>
      <c r="M930" s="1">
        <v>400000</v>
      </c>
      <c r="N930" s="1">
        <v>627435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3742583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2215584</v>
      </c>
      <c r="AF930" s="1">
        <v>2017959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3541055</v>
      </c>
      <c r="AM930" s="1">
        <v>0</v>
      </c>
      <c r="AN930" s="1">
        <v>48572583</v>
      </c>
      <c r="AO930" s="1">
        <v>8145497</v>
      </c>
      <c r="AP930" s="1">
        <v>40427086</v>
      </c>
      <c r="AQ930" s="1">
        <v>9310925</v>
      </c>
      <c r="AR930" s="1">
        <v>1396640</v>
      </c>
      <c r="AS930" s="1">
        <v>0</v>
      </c>
      <c r="AT930" s="1">
        <f t="shared" si="97"/>
        <v>59280148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11177217</v>
      </c>
      <c r="G931" s="1">
        <v>20932573</v>
      </c>
      <c r="H931" s="1">
        <v>0</v>
      </c>
      <c r="I931" s="1">
        <v>8870787</v>
      </c>
      <c r="J931" s="1">
        <v>0</v>
      </c>
      <c r="K931" s="1">
        <v>3465000</v>
      </c>
      <c r="L931" s="1">
        <v>0</v>
      </c>
      <c r="M931" s="1">
        <v>400000</v>
      </c>
      <c r="N931" s="1">
        <v>2117934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59873481</v>
      </c>
      <c r="W931" s="1">
        <v>1100000</v>
      </c>
      <c r="X931" s="1">
        <v>1960667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1512804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8315178</v>
      </c>
      <c r="AM931" s="1">
        <v>0</v>
      </c>
      <c r="AN931" s="1">
        <v>119725641</v>
      </c>
      <c r="AO931" s="1">
        <v>21801240</v>
      </c>
      <c r="AP931" s="1">
        <v>97924401</v>
      </c>
      <c r="AQ931" s="1">
        <v>23945128</v>
      </c>
      <c r="AR931" s="1">
        <v>3591770</v>
      </c>
      <c r="AS931" s="1">
        <v>0</v>
      </c>
      <c r="AT931" s="1">
        <f t="shared" si="97"/>
        <v>147262539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11464312</v>
      </c>
      <c r="G932" s="1">
        <v>14112990</v>
      </c>
      <c r="H932" s="1">
        <v>0</v>
      </c>
      <c r="I932" s="1">
        <v>10944822</v>
      </c>
      <c r="J932" s="1">
        <v>0</v>
      </c>
      <c r="K932" s="1">
        <v>3465000</v>
      </c>
      <c r="L932" s="1">
        <v>0</v>
      </c>
      <c r="M932" s="1">
        <v>400000</v>
      </c>
      <c r="N932" s="1">
        <v>2049977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6244764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1464270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7832101</v>
      </c>
      <c r="AM932" s="1">
        <v>0</v>
      </c>
      <c r="AN932" s="1">
        <v>60742410</v>
      </c>
      <c r="AO932" s="1">
        <v>17096616</v>
      </c>
      <c r="AP932" s="1">
        <v>43645794</v>
      </c>
      <c r="AQ932" s="1">
        <v>12148482</v>
      </c>
      <c r="AR932" s="1">
        <v>1822272</v>
      </c>
      <c r="AS932" s="1">
        <v>0</v>
      </c>
      <c r="AT932" s="1">
        <f t="shared" si="97"/>
        <v>74713164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13763168</v>
      </c>
      <c r="G933" s="1">
        <v>18838132</v>
      </c>
      <c r="H933" s="1">
        <v>0</v>
      </c>
      <c r="I933" s="1">
        <v>14291399</v>
      </c>
      <c r="J933" s="1">
        <v>0</v>
      </c>
      <c r="K933" s="1">
        <v>4620000</v>
      </c>
      <c r="L933" s="1">
        <v>0</v>
      </c>
      <c r="M933" s="1">
        <v>400000</v>
      </c>
      <c r="N933" s="1">
        <v>2607067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8131075</v>
      </c>
      <c r="W933" s="1">
        <v>1100000</v>
      </c>
      <c r="X933" s="1">
        <v>1997879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1862191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9715523</v>
      </c>
      <c r="AM933" s="1">
        <v>0</v>
      </c>
      <c r="AN933" s="1">
        <v>80818972</v>
      </c>
      <c r="AO933" s="1">
        <v>23190826</v>
      </c>
      <c r="AP933" s="1">
        <v>57628146</v>
      </c>
      <c r="AQ933" s="1">
        <v>15465287</v>
      </c>
      <c r="AR933" s="1">
        <v>2319793</v>
      </c>
      <c r="AS933" s="1">
        <v>0</v>
      </c>
      <c r="AT933" s="1">
        <f t="shared" si="97"/>
        <v>98604052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11103902</v>
      </c>
      <c r="G934" s="1">
        <v>13645746</v>
      </c>
      <c r="H934" s="1">
        <v>0</v>
      </c>
      <c r="I934" s="1">
        <v>11097613</v>
      </c>
      <c r="J934" s="1">
        <v>0</v>
      </c>
      <c r="K934" s="1">
        <v>4620000</v>
      </c>
      <c r="L934" s="1">
        <v>0</v>
      </c>
      <c r="M934" s="1">
        <v>400000</v>
      </c>
      <c r="N934" s="1">
        <v>2194670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6289600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1567620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8034034</v>
      </c>
      <c r="AM934" s="1">
        <v>0</v>
      </c>
      <c r="AN934" s="1">
        <v>62935042</v>
      </c>
      <c r="AO934" s="1">
        <v>14798299</v>
      </c>
      <c r="AP934" s="1">
        <v>48136743</v>
      </c>
      <c r="AQ934" s="1">
        <v>12333008</v>
      </c>
      <c r="AR934" s="1">
        <v>1849951</v>
      </c>
      <c r="AS934" s="1">
        <v>0</v>
      </c>
      <c r="AT934" s="1">
        <f t="shared" si="97"/>
        <v>77118001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19863502</v>
      </c>
      <c r="G935" s="1">
        <v>7464827</v>
      </c>
      <c r="H935" s="1">
        <v>0</v>
      </c>
      <c r="I935" s="1">
        <v>11270401</v>
      </c>
      <c r="J935" s="1">
        <v>0</v>
      </c>
      <c r="K935" s="1">
        <v>0</v>
      </c>
      <c r="L935" s="1">
        <v>0</v>
      </c>
      <c r="M935" s="1">
        <v>400000</v>
      </c>
      <c r="N935" s="1">
        <v>699906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3760114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2211620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3555721</v>
      </c>
      <c r="AM935" s="1">
        <v>0</v>
      </c>
      <c r="AN935" s="1">
        <v>50326091</v>
      </c>
      <c r="AO935" s="1">
        <v>5373120</v>
      </c>
      <c r="AP935" s="1">
        <v>44952971</v>
      </c>
      <c r="AQ935" s="1">
        <v>10065216</v>
      </c>
      <c r="AR935" s="1">
        <v>1509783</v>
      </c>
      <c r="AS935" s="1">
        <v>0</v>
      </c>
      <c r="AT935" s="1">
        <f t="shared" si="97"/>
        <v>61901090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10598197</v>
      </c>
      <c r="G936" s="1">
        <v>13109919</v>
      </c>
      <c r="H936" s="1">
        <v>0</v>
      </c>
      <c r="I936" s="1">
        <v>10110144</v>
      </c>
      <c r="J936" s="1">
        <v>0</v>
      </c>
      <c r="K936" s="1">
        <v>4620000</v>
      </c>
      <c r="L936" s="1">
        <v>0</v>
      </c>
      <c r="M936" s="1">
        <v>400000</v>
      </c>
      <c r="N936" s="1">
        <v>1936287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5800923</v>
      </c>
      <c r="W936" s="1">
        <v>1100000</v>
      </c>
      <c r="X936" s="1">
        <v>1538448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1383062</v>
      </c>
      <c r="AF936" s="1">
        <v>1111269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7328645</v>
      </c>
      <c r="AM936" s="1">
        <v>0</v>
      </c>
      <c r="AN936" s="1">
        <v>59036894</v>
      </c>
      <c r="AO936" s="1">
        <v>10174137</v>
      </c>
      <c r="AP936" s="1">
        <v>48862757</v>
      </c>
      <c r="AQ936" s="1">
        <v>11585125</v>
      </c>
      <c r="AR936" s="1">
        <v>1737769</v>
      </c>
      <c r="AS936" s="1">
        <v>0</v>
      </c>
      <c r="AT936" s="1">
        <f t="shared" si="97"/>
        <v>72359788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10850116</v>
      </c>
      <c r="G937" s="1">
        <v>935565</v>
      </c>
      <c r="H937" s="1">
        <v>0</v>
      </c>
      <c r="I937" s="1">
        <v>10155110</v>
      </c>
      <c r="J937" s="1">
        <v>0</v>
      </c>
      <c r="K937" s="1">
        <v>4620000</v>
      </c>
      <c r="L937" s="1">
        <v>0</v>
      </c>
      <c r="M937" s="1">
        <v>400000</v>
      </c>
      <c r="N937" s="1">
        <v>1805966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5174652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1289975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3869926</v>
      </c>
      <c r="AM937" s="1">
        <v>0</v>
      </c>
      <c r="AN937" s="1">
        <v>43693848</v>
      </c>
      <c r="AO937" s="1">
        <v>12727604</v>
      </c>
      <c r="AP937" s="1">
        <v>30966244</v>
      </c>
      <c r="AQ937" s="1">
        <v>8040262</v>
      </c>
      <c r="AR937" s="1">
        <v>1206039</v>
      </c>
      <c r="AS937" s="1">
        <v>0</v>
      </c>
      <c r="AT937" s="1">
        <f t="shared" si="97"/>
        <v>52940149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11518948</v>
      </c>
      <c r="G938" s="1">
        <v>14165014</v>
      </c>
      <c r="H938" s="1">
        <v>0</v>
      </c>
      <c r="I938" s="1">
        <v>10921518</v>
      </c>
      <c r="J938" s="1">
        <v>0</v>
      </c>
      <c r="K938" s="1">
        <v>4620000</v>
      </c>
      <c r="L938" s="1">
        <v>0</v>
      </c>
      <c r="M938" s="1">
        <v>400000</v>
      </c>
      <c r="N938" s="1">
        <v>2069865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6267785</v>
      </c>
      <c r="W938" s="1">
        <v>1100000</v>
      </c>
      <c r="X938" s="1">
        <v>1672105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1478475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7891107</v>
      </c>
      <c r="AM938" s="1">
        <v>0</v>
      </c>
      <c r="AN938" s="1">
        <v>64486086</v>
      </c>
      <c r="AO938" s="1">
        <v>12917384</v>
      </c>
      <c r="AP938" s="1">
        <v>51568702</v>
      </c>
      <c r="AQ938" s="1">
        <v>12420963</v>
      </c>
      <c r="AR938" s="1">
        <v>1863145</v>
      </c>
      <c r="AS938" s="1">
        <v>0</v>
      </c>
      <c r="AT938" s="1">
        <f t="shared" si="97"/>
        <v>78770194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11908988</v>
      </c>
      <c r="G939" s="1">
        <v>14397233</v>
      </c>
      <c r="H939" s="1">
        <v>0</v>
      </c>
      <c r="I939" s="1">
        <v>11763561</v>
      </c>
      <c r="J939" s="1">
        <v>0</v>
      </c>
      <c r="K939" s="1">
        <v>4620000</v>
      </c>
      <c r="L939" s="1">
        <v>0</v>
      </c>
      <c r="M939" s="1">
        <v>400000</v>
      </c>
      <c r="N939" s="1">
        <v>2216505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6711493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1583219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8322351</v>
      </c>
      <c r="AM939" s="1">
        <v>0</v>
      </c>
      <c r="AN939" s="1">
        <v>68244612</v>
      </c>
      <c r="AO939" s="1">
        <v>17747870</v>
      </c>
      <c r="AP939" s="1">
        <v>50496742</v>
      </c>
      <c r="AQ939" s="1">
        <v>12950415</v>
      </c>
      <c r="AR939" s="1">
        <v>1942562</v>
      </c>
      <c r="AS939" s="1">
        <v>0</v>
      </c>
      <c r="AT939" s="1">
        <f t="shared" si="97"/>
        <v>83137589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12904337</v>
      </c>
      <c r="G940" s="1">
        <v>16806876</v>
      </c>
      <c r="H940" s="1">
        <v>0</v>
      </c>
      <c r="I940" s="1">
        <v>13273382</v>
      </c>
      <c r="J940" s="1">
        <v>0</v>
      </c>
      <c r="K940" s="1">
        <v>4620000</v>
      </c>
      <c r="L940" s="1">
        <v>0</v>
      </c>
      <c r="M940" s="1">
        <v>400000</v>
      </c>
      <c r="N940" s="1">
        <v>2587617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7605666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1848296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9416191</v>
      </c>
      <c r="AM940" s="1">
        <v>0</v>
      </c>
      <c r="AN940" s="1">
        <v>73705575</v>
      </c>
      <c r="AO940" s="1">
        <v>13789789</v>
      </c>
      <c r="AP940" s="1">
        <v>59915786</v>
      </c>
      <c r="AQ940" s="1">
        <v>14487115</v>
      </c>
      <c r="AR940" s="1">
        <v>2173067</v>
      </c>
      <c r="AS940" s="1">
        <v>0</v>
      </c>
      <c r="AT940" s="1">
        <f t="shared" si="97"/>
        <v>90365757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11299265</v>
      </c>
      <c r="G941" s="1">
        <v>15733304</v>
      </c>
      <c r="H941" s="1">
        <v>0</v>
      </c>
      <c r="I941" s="1">
        <v>9733456</v>
      </c>
      <c r="J941" s="1">
        <v>0</v>
      </c>
      <c r="K941" s="1">
        <v>4620000</v>
      </c>
      <c r="L941" s="1">
        <v>0</v>
      </c>
      <c r="M941" s="1">
        <v>400000</v>
      </c>
      <c r="N941" s="1">
        <v>1975014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5614295</v>
      </c>
      <c r="W941" s="1">
        <v>1100000</v>
      </c>
      <c r="X941" s="1">
        <v>1640216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1410724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5929083</v>
      </c>
      <c r="AM941" s="1">
        <v>0</v>
      </c>
      <c r="AN941" s="1">
        <v>62947895</v>
      </c>
      <c r="AO941" s="1">
        <v>12435152</v>
      </c>
      <c r="AP941" s="1">
        <v>50512743</v>
      </c>
      <c r="AQ941" s="1">
        <v>11891071</v>
      </c>
      <c r="AR941" s="1">
        <v>1783661</v>
      </c>
      <c r="AS941" s="1">
        <v>0</v>
      </c>
      <c r="AT941" s="1">
        <f t="shared" si="97"/>
        <v>76622627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35045274</v>
      </c>
      <c r="G942" s="1">
        <v>0</v>
      </c>
      <c r="H942" s="1">
        <v>0</v>
      </c>
      <c r="I942" s="1">
        <v>41010636</v>
      </c>
      <c r="J942" s="1">
        <v>0</v>
      </c>
      <c r="K942" s="1">
        <v>5500000</v>
      </c>
      <c r="L942" s="1">
        <v>0</v>
      </c>
      <c r="M942" s="1">
        <v>400000</v>
      </c>
      <c r="N942" s="1">
        <v>5402743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9072050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3859102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5402743</v>
      </c>
      <c r="AM942" s="1">
        <v>0</v>
      </c>
      <c r="AN942" s="1">
        <v>110126355</v>
      </c>
      <c r="AO942" s="1">
        <v>21519242</v>
      </c>
      <c r="AP942" s="1">
        <v>88607113</v>
      </c>
      <c r="AQ942" s="1">
        <v>16076358</v>
      </c>
      <c r="AR942" s="1">
        <v>2411454</v>
      </c>
      <c r="AS942" s="1">
        <v>0</v>
      </c>
      <c r="AT942" s="1">
        <f t="shared" si="97"/>
        <v>128614167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15437456</v>
      </c>
      <c r="G943" s="1">
        <v>6119014</v>
      </c>
      <c r="H943" s="1">
        <v>0</v>
      </c>
      <c r="I943" s="1">
        <v>11512118</v>
      </c>
      <c r="J943" s="1">
        <v>0</v>
      </c>
      <c r="K943" s="1">
        <v>5500000</v>
      </c>
      <c r="L943" s="1">
        <v>0</v>
      </c>
      <c r="M943" s="1">
        <v>400000</v>
      </c>
      <c r="N943" s="1">
        <v>2293310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3284665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1638078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1965695</v>
      </c>
      <c r="AM943" s="1">
        <v>0</v>
      </c>
      <c r="AN943" s="1">
        <v>50361605</v>
      </c>
      <c r="AO943" s="1">
        <v>7125184</v>
      </c>
      <c r="AP943" s="1">
        <v>43236421</v>
      </c>
      <c r="AQ943" s="1">
        <v>9850067</v>
      </c>
      <c r="AR943" s="1">
        <v>1477510</v>
      </c>
      <c r="AS943" s="1">
        <v>0</v>
      </c>
      <c r="AT943" s="1">
        <f t="shared" si="97"/>
        <v>61689182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5632409</v>
      </c>
      <c r="G944" s="1">
        <v>3420916</v>
      </c>
      <c r="H944" s="1">
        <v>0</v>
      </c>
      <c r="I944" s="1">
        <v>3379445</v>
      </c>
      <c r="J944" s="1">
        <v>0</v>
      </c>
      <c r="K944" s="1">
        <v>0</v>
      </c>
      <c r="L944" s="1">
        <v>3741390</v>
      </c>
      <c r="M944" s="1">
        <v>400000</v>
      </c>
      <c r="N944" s="1">
        <v>3003952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3634511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24312623</v>
      </c>
      <c r="AO944" s="1">
        <v>3331884</v>
      </c>
      <c r="AP944" s="1">
        <v>20980739</v>
      </c>
      <c r="AQ944" s="1">
        <v>4862525</v>
      </c>
      <c r="AR944" s="1">
        <v>729379</v>
      </c>
      <c r="AS944" s="1">
        <v>265000</v>
      </c>
      <c r="AT944" s="1">
        <f t="shared" si="97"/>
        <v>30169527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6102226</v>
      </c>
      <c r="G945" s="1">
        <v>1261347</v>
      </c>
      <c r="H945" s="1">
        <v>0</v>
      </c>
      <c r="I945" s="1">
        <v>3661336</v>
      </c>
      <c r="J945" s="1">
        <v>0</v>
      </c>
      <c r="K945" s="1">
        <v>0</v>
      </c>
      <c r="L945" s="1">
        <v>3741390</v>
      </c>
      <c r="M945" s="1">
        <v>400000</v>
      </c>
      <c r="N945" s="1">
        <v>3254521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5584389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2513921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1009078</v>
      </c>
      <c r="AK945" s="1">
        <v>0</v>
      </c>
      <c r="AL945" s="1">
        <v>0</v>
      </c>
      <c r="AM945" s="1">
        <v>0</v>
      </c>
      <c r="AN945" s="1">
        <v>29739477</v>
      </c>
      <c r="AO945" s="1">
        <v>5163667</v>
      </c>
      <c r="AP945" s="1">
        <v>24575810</v>
      </c>
      <c r="AQ945" s="1">
        <v>5725642</v>
      </c>
      <c r="AR945" s="1">
        <v>858846</v>
      </c>
      <c r="AS945" s="1">
        <v>585000</v>
      </c>
      <c r="AT945" s="1">
        <f t="shared" si="97"/>
        <v>36908965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5508204</v>
      </c>
      <c r="G946" s="1">
        <v>0</v>
      </c>
      <c r="H946" s="1">
        <v>0</v>
      </c>
      <c r="I946" s="1">
        <v>3304922</v>
      </c>
      <c r="J946" s="1">
        <v>0</v>
      </c>
      <c r="K946" s="1">
        <v>0</v>
      </c>
      <c r="L946" s="1">
        <v>3741390</v>
      </c>
      <c r="M946" s="1">
        <v>400000</v>
      </c>
      <c r="N946" s="1">
        <v>2937709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5197879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24412642</v>
      </c>
      <c r="AO946" s="1">
        <v>3713307</v>
      </c>
      <c r="AP946" s="1">
        <v>20699335</v>
      </c>
      <c r="AQ946" s="1">
        <v>4438021</v>
      </c>
      <c r="AR946" s="1">
        <v>665703</v>
      </c>
      <c r="AS946" s="1">
        <v>1060000</v>
      </c>
      <c r="AT946" s="1">
        <f t="shared" si="97"/>
        <v>30576366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5524405</v>
      </c>
      <c r="G947" s="1">
        <v>4808578</v>
      </c>
      <c r="H947" s="1">
        <v>0</v>
      </c>
      <c r="I947" s="1">
        <v>3314643</v>
      </c>
      <c r="J947" s="1">
        <v>0</v>
      </c>
      <c r="K947" s="1">
        <v>0</v>
      </c>
      <c r="L947" s="1">
        <v>3741390</v>
      </c>
      <c r="M947" s="1">
        <v>400000</v>
      </c>
      <c r="N947" s="1">
        <v>2946350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5123036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26958402</v>
      </c>
      <c r="AO947" s="1">
        <v>3113011</v>
      </c>
      <c r="AP947" s="1">
        <v>23845391</v>
      </c>
      <c r="AQ947" s="1">
        <v>5391680</v>
      </c>
      <c r="AR947" s="1">
        <v>808752</v>
      </c>
      <c r="AS947" s="1">
        <v>530000</v>
      </c>
      <c r="AT947" s="1">
        <f t="shared" si="97"/>
        <v>33688834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5513604</v>
      </c>
      <c r="G948" s="1">
        <v>3637578</v>
      </c>
      <c r="H948" s="1">
        <v>0</v>
      </c>
      <c r="I948" s="1">
        <v>3308163</v>
      </c>
      <c r="J948" s="1">
        <v>0</v>
      </c>
      <c r="K948" s="1">
        <v>0</v>
      </c>
      <c r="L948" s="1">
        <v>3741390</v>
      </c>
      <c r="M948" s="1">
        <v>400000</v>
      </c>
      <c r="N948" s="1">
        <v>2940589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5116123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25757447</v>
      </c>
      <c r="AO948" s="1">
        <v>1843487</v>
      </c>
      <c r="AP948" s="1">
        <v>23913960</v>
      </c>
      <c r="AQ948" s="1">
        <v>5151489</v>
      </c>
      <c r="AR948" s="1">
        <v>772723</v>
      </c>
      <c r="AS948" s="1">
        <v>0</v>
      </c>
      <c r="AT948" s="1">
        <f t="shared" si="97"/>
        <v>31681659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5610808</v>
      </c>
      <c r="G949" s="1">
        <v>0</v>
      </c>
      <c r="H949" s="1">
        <v>0</v>
      </c>
      <c r="I949" s="1">
        <v>3366484</v>
      </c>
      <c r="J949" s="1">
        <v>0</v>
      </c>
      <c r="K949" s="1">
        <v>0</v>
      </c>
      <c r="L949" s="1">
        <v>3741390</v>
      </c>
      <c r="M949" s="1">
        <v>400000</v>
      </c>
      <c r="N949" s="1">
        <v>2992431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5178334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22389447</v>
      </c>
      <c r="AO949" s="1">
        <v>2667261</v>
      </c>
      <c r="AP949" s="1">
        <v>19722186</v>
      </c>
      <c r="AQ949" s="1">
        <v>4477889</v>
      </c>
      <c r="AR949" s="1">
        <v>671683</v>
      </c>
      <c r="AS949" s="1">
        <v>530000</v>
      </c>
      <c r="AT949" s="1">
        <f t="shared" si="97"/>
        <v>28069019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5221993</v>
      </c>
      <c r="G950" s="1">
        <v>3619631</v>
      </c>
      <c r="H950" s="1">
        <v>0</v>
      </c>
      <c r="I950" s="1">
        <v>3133196</v>
      </c>
      <c r="J950" s="1">
        <v>0</v>
      </c>
      <c r="K950" s="1">
        <v>0</v>
      </c>
      <c r="L950" s="1">
        <v>3741390</v>
      </c>
      <c r="M950" s="1">
        <v>400000</v>
      </c>
      <c r="N950" s="1">
        <v>2785063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4847335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2232246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2672958</v>
      </c>
      <c r="AK950" s="1">
        <v>0</v>
      </c>
      <c r="AL950" s="1">
        <v>0</v>
      </c>
      <c r="AM950" s="1">
        <v>0</v>
      </c>
      <c r="AN950" s="1">
        <v>30865081</v>
      </c>
      <c r="AO950" s="1">
        <v>6324668</v>
      </c>
      <c r="AP950" s="1">
        <v>24540413</v>
      </c>
      <c r="AQ950" s="1">
        <v>5950762</v>
      </c>
      <c r="AR950" s="1">
        <v>892614</v>
      </c>
      <c r="AS950" s="1">
        <v>795000</v>
      </c>
      <c r="AT950" s="1">
        <f t="shared" si="97"/>
        <v>38503457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5005985</v>
      </c>
      <c r="G951" s="1">
        <v>877984</v>
      </c>
      <c r="H951" s="1">
        <v>0</v>
      </c>
      <c r="I951" s="1">
        <v>3003591</v>
      </c>
      <c r="J951" s="1">
        <v>0</v>
      </c>
      <c r="K951" s="1">
        <v>0</v>
      </c>
      <c r="L951" s="1">
        <v>3741390</v>
      </c>
      <c r="M951" s="1">
        <v>400000</v>
      </c>
      <c r="N951" s="1">
        <v>2669858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3353873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2163124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1605457</v>
      </c>
      <c r="AK951" s="1">
        <v>0</v>
      </c>
      <c r="AL951" s="1">
        <v>0</v>
      </c>
      <c r="AM951" s="1">
        <v>0</v>
      </c>
      <c r="AN951" s="1">
        <v>25032531</v>
      </c>
      <c r="AO951" s="1">
        <v>3708997</v>
      </c>
      <c r="AP951" s="1">
        <v>21323534</v>
      </c>
      <c r="AQ951" s="1">
        <v>4784252</v>
      </c>
      <c r="AR951" s="1">
        <v>717638</v>
      </c>
      <c r="AS951" s="1">
        <v>795000</v>
      </c>
      <c r="AT951" s="1">
        <f t="shared" si="97"/>
        <v>31329421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12104317</v>
      </c>
      <c r="G952" s="1">
        <v>14634879</v>
      </c>
      <c r="H952" s="1">
        <v>0</v>
      </c>
      <c r="I952" s="1">
        <v>11824988</v>
      </c>
      <c r="J952" s="1">
        <v>0</v>
      </c>
      <c r="K952" s="1">
        <v>5500000</v>
      </c>
      <c r="L952" s="1">
        <v>0</v>
      </c>
      <c r="M952" s="1">
        <v>400000</v>
      </c>
      <c r="N952" s="1">
        <v>2287927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1270000</v>
      </c>
      <c r="U952" s="1">
        <v>0</v>
      </c>
      <c r="V952" s="1">
        <v>6822275</v>
      </c>
      <c r="W952" s="1">
        <v>1100000</v>
      </c>
      <c r="X952" s="1">
        <v>1757078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1634234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8533997</v>
      </c>
      <c r="AM952" s="1">
        <v>0</v>
      </c>
      <c r="AN952" s="1">
        <v>68980964</v>
      </c>
      <c r="AO952" s="1">
        <v>12667679</v>
      </c>
      <c r="AP952" s="1">
        <v>56313285</v>
      </c>
      <c r="AQ952" s="1">
        <v>13319939</v>
      </c>
      <c r="AR952" s="1">
        <v>1997991</v>
      </c>
      <c r="AS952" s="1">
        <v>0</v>
      </c>
      <c r="AT952" s="1">
        <f t="shared" si="97"/>
        <v>84298894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11721731</v>
      </c>
      <c r="G953" s="1">
        <v>14138568</v>
      </c>
      <c r="H953" s="1">
        <v>0</v>
      </c>
      <c r="I953" s="1">
        <v>11703384</v>
      </c>
      <c r="J953" s="1">
        <v>0</v>
      </c>
      <c r="K953" s="1">
        <v>4620000</v>
      </c>
      <c r="L953" s="1">
        <v>0</v>
      </c>
      <c r="M953" s="1">
        <v>400000</v>
      </c>
      <c r="N953" s="1">
        <v>2147717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1270000</v>
      </c>
      <c r="U953" s="1">
        <v>0</v>
      </c>
      <c r="V953" s="1">
        <v>6516753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1534085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8118771</v>
      </c>
      <c r="AM953" s="1">
        <v>0</v>
      </c>
      <c r="AN953" s="1">
        <v>67195089</v>
      </c>
      <c r="AO953" s="1">
        <v>11304790</v>
      </c>
      <c r="AP953" s="1">
        <v>55890299</v>
      </c>
      <c r="AQ953" s="1">
        <v>12740510</v>
      </c>
      <c r="AR953" s="1">
        <v>1911077</v>
      </c>
      <c r="AS953" s="1">
        <v>0</v>
      </c>
      <c r="AT953" s="1">
        <f t="shared" si="97"/>
        <v>81846676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23954010</v>
      </c>
      <c r="G954" s="1">
        <v>17112041</v>
      </c>
      <c r="H954" s="1">
        <v>0</v>
      </c>
      <c r="I954" s="1">
        <v>19184428</v>
      </c>
      <c r="J954" s="1">
        <v>0</v>
      </c>
      <c r="K954" s="1">
        <v>5500000</v>
      </c>
      <c r="L954" s="1">
        <v>0</v>
      </c>
      <c r="M954" s="1">
        <v>400000</v>
      </c>
      <c r="N954" s="1">
        <v>3409454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5511410</v>
      </c>
      <c r="W954" s="1">
        <v>1100000</v>
      </c>
      <c r="X954" s="1">
        <v>0</v>
      </c>
      <c r="Y954" s="1">
        <v>0</v>
      </c>
      <c r="Z954" s="1">
        <v>5626725</v>
      </c>
      <c r="AA954" s="1">
        <v>0</v>
      </c>
      <c r="AB954" s="1">
        <v>0</v>
      </c>
      <c r="AC954" s="1">
        <v>0</v>
      </c>
      <c r="AD954" s="1">
        <v>0</v>
      </c>
      <c r="AE954" s="1">
        <v>2435325</v>
      </c>
      <c r="AF954" s="1">
        <v>1111269</v>
      </c>
      <c r="AG954" s="1">
        <v>3208500</v>
      </c>
      <c r="AH954" s="1">
        <v>0</v>
      </c>
      <c r="AI954" s="1">
        <v>0</v>
      </c>
      <c r="AJ954" s="1">
        <v>0</v>
      </c>
      <c r="AK954" s="1">
        <v>0</v>
      </c>
      <c r="AL954" s="1">
        <v>2922390</v>
      </c>
      <c r="AM954" s="1">
        <v>0</v>
      </c>
      <c r="AN954" s="1">
        <v>91475552</v>
      </c>
      <c r="AO954" s="1">
        <v>7092471</v>
      </c>
      <c r="AP954" s="1">
        <v>84383081</v>
      </c>
      <c r="AQ954" s="1">
        <v>16076358</v>
      </c>
      <c r="AR954" s="1">
        <v>2411454</v>
      </c>
      <c r="AS954" s="1">
        <v>2550000</v>
      </c>
      <c r="AT954" s="1">
        <f t="shared" si="97"/>
        <v>112513364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4784577</v>
      </c>
      <c r="G955" s="1">
        <v>984269</v>
      </c>
      <c r="H955" s="1">
        <v>0</v>
      </c>
      <c r="I955" s="1">
        <v>2870747</v>
      </c>
      <c r="J955" s="1">
        <v>0</v>
      </c>
      <c r="K955" s="1">
        <v>0</v>
      </c>
      <c r="L955" s="1">
        <v>3741390</v>
      </c>
      <c r="M955" s="1">
        <v>400000</v>
      </c>
      <c r="N955" s="1">
        <v>2551774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1549849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2092273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1399850</v>
      </c>
      <c r="AK955" s="1">
        <v>0</v>
      </c>
      <c r="AL955" s="1">
        <v>0</v>
      </c>
      <c r="AM955" s="1">
        <v>0</v>
      </c>
      <c r="AN955" s="1">
        <v>21474729</v>
      </c>
      <c r="AO955" s="1">
        <v>1933231</v>
      </c>
      <c r="AP955" s="1">
        <v>19541498</v>
      </c>
      <c r="AQ955" s="1">
        <v>4294946</v>
      </c>
      <c r="AR955" s="1">
        <v>644242</v>
      </c>
      <c r="AS955" s="1">
        <v>195000</v>
      </c>
      <c r="AT955" s="1">
        <f t="shared" si="97"/>
        <v>26608917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12506720</v>
      </c>
      <c r="G956" s="1">
        <v>4493807</v>
      </c>
      <c r="H956" s="1">
        <v>0</v>
      </c>
      <c r="I956" s="1">
        <v>8945555</v>
      </c>
      <c r="J956" s="1">
        <v>0</v>
      </c>
      <c r="K956" s="1">
        <v>4125000</v>
      </c>
      <c r="L956" s="1">
        <v>0</v>
      </c>
      <c r="M956" s="1">
        <v>400000</v>
      </c>
      <c r="N956" s="1">
        <v>1702151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2631556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1215823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1945316</v>
      </c>
      <c r="AM956" s="1">
        <v>0</v>
      </c>
      <c r="AN956" s="1">
        <v>39065928</v>
      </c>
      <c r="AO956" s="1">
        <v>5879572</v>
      </c>
      <c r="AP956" s="1">
        <v>33186356</v>
      </c>
      <c r="AQ956" s="1">
        <v>7813186</v>
      </c>
      <c r="AR956" s="1">
        <v>1171978</v>
      </c>
      <c r="AS956" s="1">
        <v>0</v>
      </c>
      <c r="AT956" s="1">
        <f t="shared" si="97"/>
        <v>48051092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13271409</v>
      </c>
      <c r="G957" s="1">
        <v>4489762</v>
      </c>
      <c r="H957" s="1">
        <v>0</v>
      </c>
      <c r="I957" s="1">
        <v>6562482</v>
      </c>
      <c r="J957" s="1">
        <v>0</v>
      </c>
      <c r="K957" s="1">
        <v>4125000</v>
      </c>
      <c r="L957" s="1">
        <v>0</v>
      </c>
      <c r="M957" s="1">
        <v>400000</v>
      </c>
      <c r="N957" s="1">
        <v>1985569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1270000</v>
      </c>
      <c r="U957" s="1">
        <v>0</v>
      </c>
      <c r="V957" s="1">
        <v>2892107</v>
      </c>
      <c r="W957" s="1">
        <v>1100000</v>
      </c>
      <c r="X957" s="1">
        <v>1926495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1418263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5683339</v>
      </c>
      <c r="AM957" s="1">
        <v>0</v>
      </c>
      <c r="AN957" s="1">
        <v>45124426</v>
      </c>
      <c r="AO957" s="1">
        <v>4957543</v>
      </c>
      <c r="AP957" s="1">
        <v>40166883</v>
      </c>
      <c r="AQ957" s="1">
        <v>8770885</v>
      </c>
      <c r="AR957" s="1">
        <v>1315633</v>
      </c>
      <c r="AS957" s="1">
        <v>0</v>
      </c>
      <c r="AT957" s="1">
        <f t="shared" si="97"/>
        <v>55210944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15554559</v>
      </c>
      <c r="G958" s="1">
        <v>10288456</v>
      </c>
      <c r="H958" s="1">
        <v>0</v>
      </c>
      <c r="I958" s="1">
        <v>17623722</v>
      </c>
      <c r="J958" s="1">
        <v>0</v>
      </c>
      <c r="K958" s="1">
        <v>5500000</v>
      </c>
      <c r="L958" s="1">
        <v>0</v>
      </c>
      <c r="M958" s="1">
        <v>400000</v>
      </c>
      <c r="N958" s="1">
        <v>2375829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16545206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1697018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6080364</v>
      </c>
      <c r="AM958" s="1">
        <v>0</v>
      </c>
      <c r="AN958" s="1">
        <v>78435154</v>
      </c>
      <c r="AO958" s="1">
        <v>13415747</v>
      </c>
      <c r="AP958" s="1">
        <v>65019407</v>
      </c>
      <c r="AQ958" s="1">
        <v>15433031</v>
      </c>
      <c r="AR958" s="1">
        <v>2314953</v>
      </c>
      <c r="AS958" s="1">
        <v>0</v>
      </c>
      <c r="AT958" s="1">
        <f t="shared" si="97"/>
        <v>96183138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10031623</v>
      </c>
      <c r="G959" s="1">
        <v>1177402</v>
      </c>
      <c r="H959" s="1">
        <v>0</v>
      </c>
      <c r="I959" s="1">
        <v>6475609</v>
      </c>
      <c r="J959" s="1">
        <v>0</v>
      </c>
      <c r="K959" s="1">
        <v>4620000</v>
      </c>
      <c r="L959" s="1">
        <v>0</v>
      </c>
      <c r="M959" s="1">
        <v>400000</v>
      </c>
      <c r="N959" s="1">
        <v>1688571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2166943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1206122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2267509</v>
      </c>
      <c r="AM959" s="1">
        <v>0</v>
      </c>
      <c r="AN959" s="1">
        <v>32245048</v>
      </c>
      <c r="AO959" s="1">
        <v>6031602</v>
      </c>
      <c r="AP959" s="1">
        <v>26213446</v>
      </c>
      <c r="AQ959" s="1">
        <v>6226756</v>
      </c>
      <c r="AR959" s="1">
        <v>934013</v>
      </c>
      <c r="AS959" s="1">
        <v>0</v>
      </c>
      <c r="AT959" s="1">
        <f t="shared" si="97"/>
        <v>39405817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13351052</v>
      </c>
      <c r="G960" s="1">
        <v>8212487</v>
      </c>
      <c r="H960" s="1">
        <v>0</v>
      </c>
      <c r="I960" s="1">
        <v>8322559</v>
      </c>
      <c r="J960" s="1">
        <v>0</v>
      </c>
      <c r="K960" s="1">
        <v>5500000</v>
      </c>
      <c r="L960" s="1">
        <v>0</v>
      </c>
      <c r="M960" s="1">
        <v>400000</v>
      </c>
      <c r="N960" s="1">
        <v>1945317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1270000</v>
      </c>
      <c r="U960" s="1">
        <v>0</v>
      </c>
      <c r="V960" s="1">
        <v>24009028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1389522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1945317</v>
      </c>
      <c r="AM960" s="1">
        <v>0</v>
      </c>
      <c r="AN960" s="1">
        <v>67445282</v>
      </c>
      <c r="AO960" s="1">
        <v>10615448</v>
      </c>
      <c r="AP960" s="1">
        <v>56829834</v>
      </c>
      <c r="AQ960" s="1">
        <v>13235055</v>
      </c>
      <c r="AR960" s="1">
        <v>1985258</v>
      </c>
      <c r="AS960" s="1">
        <v>0</v>
      </c>
      <c r="AT960" s="1">
        <f t="shared" si="97"/>
        <v>82665595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9811278</v>
      </c>
      <c r="G961" s="1">
        <v>3192201</v>
      </c>
      <c r="H961" s="1">
        <v>0</v>
      </c>
      <c r="I961" s="1">
        <v>5782348</v>
      </c>
      <c r="J961" s="1">
        <v>0</v>
      </c>
      <c r="K961" s="1">
        <v>4620000</v>
      </c>
      <c r="L961" s="1">
        <v>0</v>
      </c>
      <c r="M961" s="1">
        <v>400000</v>
      </c>
      <c r="N961" s="1">
        <v>1523947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15518081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1088531</v>
      </c>
      <c r="AF961" s="1">
        <v>3519018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1766058</v>
      </c>
      <c r="AM961" s="1">
        <v>0</v>
      </c>
      <c r="AN961" s="1">
        <v>48321462</v>
      </c>
      <c r="AO961" s="1">
        <v>5508710</v>
      </c>
      <c r="AP961" s="1">
        <v>42812752</v>
      </c>
      <c r="AQ961" s="1">
        <v>8960491</v>
      </c>
      <c r="AR961" s="1">
        <v>1344073</v>
      </c>
      <c r="AS961" s="1">
        <v>0</v>
      </c>
      <c r="AT961" s="1">
        <f t="shared" si="97"/>
        <v>58626026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9959234</v>
      </c>
      <c r="G962" s="1">
        <v>208983</v>
      </c>
      <c r="H962" s="1">
        <v>0</v>
      </c>
      <c r="I962" s="1">
        <v>6197102</v>
      </c>
      <c r="J962" s="1">
        <v>0</v>
      </c>
      <c r="K962" s="1">
        <v>4620000</v>
      </c>
      <c r="L962" s="1">
        <v>0</v>
      </c>
      <c r="M962" s="1">
        <v>400000</v>
      </c>
      <c r="N962" s="1">
        <v>1706471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18228339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1218910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1828360</v>
      </c>
      <c r="AM962" s="1">
        <v>0</v>
      </c>
      <c r="AN962" s="1">
        <v>46578668</v>
      </c>
      <c r="AO962" s="1">
        <v>7046316</v>
      </c>
      <c r="AP962" s="1">
        <v>39532352</v>
      </c>
      <c r="AQ962" s="1">
        <v>9093480</v>
      </c>
      <c r="AR962" s="1">
        <v>1364024</v>
      </c>
      <c r="AS962" s="1">
        <v>0</v>
      </c>
      <c r="AT962" s="1">
        <f t="shared" si="97"/>
        <v>57036172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10317196</v>
      </c>
      <c r="G963" s="1">
        <v>7430379</v>
      </c>
      <c r="H963" s="1">
        <v>0</v>
      </c>
      <c r="I963" s="1">
        <v>6067960</v>
      </c>
      <c r="J963" s="1">
        <v>0</v>
      </c>
      <c r="K963" s="1">
        <v>3465000</v>
      </c>
      <c r="L963" s="1">
        <v>0</v>
      </c>
      <c r="M963" s="1">
        <v>400000</v>
      </c>
      <c r="N963" s="1">
        <v>1708179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21092470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1220123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1830188</v>
      </c>
      <c r="AM963" s="1">
        <v>0</v>
      </c>
      <c r="AN963" s="1">
        <v>54631495</v>
      </c>
      <c r="AO963" s="1">
        <v>7762090</v>
      </c>
      <c r="AP963" s="1">
        <v>46869405</v>
      </c>
      <c r="AQ963" s="1">
        <v>10926297</v>
      </c>
      <c r="AR963" s="1">
        <v>1638944</v>
      </c>
      <c r="AS963" s="1">
        <v>0</v>
      </c>
      <c r="AT963" s="1">
        <f t="shared" ref="AT963:AT1026" si="104">AS963+AR963+AQ963+AN963</f>
        <v>67196736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12048203</v>
      </c>
      <c r="G964" s="1">
        <v>8632798</v>
      </c>
      <c r="H964" s="1">
        <v>0</v>
      </c>
      <c r="I964" s="1">
        <v>8032543</v>
      </c>
      <c r="J964" s="1">
        <v>0</v>
      </c>
      <c r="K964" s="1">
        <v>4620000</v>
      </c>
      <c r="L964" s="1">
        <v>0</v>
      </c>
      <c r="M964" s="1">
        <v>400000</v>
      </c>
      <c r="N964" s="1">
        <v>2034817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23879314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1453438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2616184</v>
      </c>
      <c r="AM964" s="1">
        <v>0</v>
      </c>
      <c r="AN964" s="1">
        <v>65928566</v>
      </c>
      <c r="AO964" s="1">
        <v>8630432</v>
      </c>
      <c r="AP964" s="1">
        <v>57298134</v>
      </c>
      <c r="AQ964" s="1">
        <v>12963459</v>
      </c>
      <c r="AR964" s="1">
        <v>1944519</v>
      </c>
      <c r="AS964" s="1">
        <v>0</v>
      </c>
      <c r="AT964" s="1">
        <f t="shared" si="104"/>
        <v>80836544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16656159</v>
      </c>
      <c r="G965" s="1">
        <v>18832082</v>
      </c>
      <c r="H965" s="1">
        <v>0</v>
      </c>
      <c r="I965" s="1">
        <v>23144580</v>
      </c>
      <c r="J965" s="1">
        <v>0</v>
      </c>
      <c r="K965" s="1">
        <v>0</v>
      </c>
      <c r="L965" s="1">
        <v>0</v>
      </c>
      <c r="M965" s="1">
        <v>400000</v>
      </c>
      <c r="N965" s="1">
        <v>2608377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22973667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1863133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10727857</v>
      </c>
      <c r="AM965" s="1">
        <v>0</v>
      </c>
      <c r="AN965" s="1">
        <v>99575855</v>
      </c>
      <c r="AO965" s="1">
        <v>14105383</v>
      </c>
      <c r="AP965" s="1">
        <v>85470472</v>
      </c>
      <c r="AQ965" s="1">
        <v>19661171</v>
      </c>
      <c r="AR965" s="1">
        <v>2949177</v>
      </c>
      <c r="AS965" s="1">
        <v>0</v>
      </c>
      <c r="AT965" s="1">
        <f t="shared" si="104"/>
        <v>122186203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9598424</v>
      </c>
      <c r="G966" s="1">
        <v>46878</v>
      </c>
      <c r="H966" s="1">
        <v>0</v>
      </c>
      <c r="I966" s="1">
        <v>5498990</v>
      </c>
      <c r="J966" s="1">
        <v>0</v>
      </c>
      <c r="K966" s="1">
        <v>4620000</v>
      </c>
      <c r="L966" s="1">
        <v>0</v>
      </c>
      <c r="M966" s="1">
        <v>400000</v>
      </c>
      <c r="N966" s="1">
        <v>1444129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1270000</v>
      </c>
      <c r="U966" s="1">
        <v>0</v>
      </c>
      <c r="V966" s="1">
        <v>17336802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1031516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1673428</v>
      </c>
      <c r="AM966" s="1">
        <v>0</v>
      </c>
      <c r="AN966" s="1">
        <v>44020167</v>
      </c>
      <c r="AO966" s="1">
        <v>4772029</v>
      </c>
      <c r="AP966" s="1">
        <v>39248138</v>
      </c>
      <c r="AQ966" s="1">
        <v>8550030</v>
      </c>
      <c r="AR966" s="1">
        <v>1282505</v>
      </c>
      <c r="AS966" s="1">
        <v>0</v>
      </c>
      <c r="AT966" s="1">
        <f t="shared" si="104"/>
        <v>53852702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9760555</v>
      </c>
      <c r="G967" s="1">
        <v>4503535</v>
      </c>
      <c r="H967" s="1">
        <v>0</v>
      </c>
      <c r="I967" s="1">
        <v>5577212</v>
      </c>
      <c r="J967" s="1">
        <v>0</v>
      </c>
      <c r="K967" s="1">
        <v>3465000</v>
      </c>
      <c r="L967" s="1">
        <v>0</v>
      </c>
      <c r="M967" s="1">
        <v>400000</v>
      </c>
      <c r="N967" s="1">
        <v>1486429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11674578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1061739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1592603</v>
      </c>
      <c r="AM967" s="1">
        <v>0</v>
      </c>
      <c r="AN967" s="1">
        <v>40621651</v>
      </c>
      <c r="AO967" s="1">
        <v>5156438</v>
      </c>
      <c r="AP967" s="1">
        <v>35465213</v>
      </c>
      <c r="AQ967" s="1">
        <v>8124329</v>
      </c>
      <c r="AR967" s="1">
        <v>1218647</v>
      </c>
      <c r="AS967" s="1">
        <v>0</v>
      </c>
      <c r="AT967" s="1">
        <f t="shared" si="104"/>
        <v>49964627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11771628</v>
      </c>
      <c r="G968" s="1">
        <v>1578715</v>
      </c>
      <c r="H968" s="1">
        <v>0</v>
      </c>
      <c r="I968" s="1">
        <v>7066928</v>
      </c>
      <c r="J968" s="1">
        <v>0</v>
      </c>
      <c r="K968" s="1">
        <v>4125000</v>
      </c>
      <c r="L968" s="1">
        <v>0</v>
      </c>
      <c r="M968" s="1">
        <v>400000</v>
      </c>
      <c r="N968" s="1">
        <v>1422734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2259864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1016238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1321109</v>
      </c>
      <c r="AM968" s="1">
        <v>0</v>
      </c>
      <c r="AN968" s="1">
        <v>32062216</v>
      </c>
      <c r="AO968" s="1">
        <v>8436060</v>
      </c>
      <c r="AP968" s="1">
        <v>23626156</v>
      </c>
      <c r="AQ968" s="1">
        <v>6412443</v>
      </c>
      <c r="AR968" s="1">
        <v>961866</v>
      </c>
      <c r="AS968" s="1">
        <v>0</v>
      </c>
      <c r="AT968" s="1">
        <f t="shared" si="104"/>
        <v>39436525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7306471</v>
      </c>
      <c r="G969" s="1">
        <v>3929215</v>
      </c>
      <c r="H969" s="1">
        <v>0</v>
      </c>
      <c r="I969" s="1">
        <v>4383883</v>
      </c>
      <c r="J969" s="1">
        <v>0</v>
      </c>
      <c r="K969" s="1">
        <v>0</v>
      </c>
      <c r="L969" s="1">
        <v>3741390</v>
      </c>
      <c r="M969" s="1">
        <v>400000</v>
      </c>
      <c r="N969" s="1">
        <v>3896785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2087853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29068135</v>
      </c>
      <c r="AO969" s="1">
        <v>6319192</v>
      </c>
      <c r="AP969" s="1">
        <v>22748943</v>
      </c>
      <c r="AQ969" s="1">
        <v>5369119</v>
      </c>
      <c r="AR969" s="1">
        <v>805368</v>
      </c>
      <c r="AS969" s="1">
        <v>1200000</v>
      </c>
      <c r="AT969" s="1">
        <f t="shared" si="104"/>
        <v>36442622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14503639</v>
      </c>
      <c r="G970" s="1">
        <v>13359941</v>
      </c>
      <c r="H970" s="1">
        <v>0</v>
      </c>
      <c r="I970" s="1">
        <v>11284440</v>
      </c>
      <c r="J970" s="1">
        <v>0</v>
      </c>
      <c r="K970" s="1">
        <v>5500000</v>
      </c>
      <c r="L970" s="1">
        <v>0</v>
      </c>
      <c r="M970" s="1">
        <v>400000</v>
      </c>
      <c r="N970" s="1">
        <v>2373034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56943674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1707137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2999035</v>
      </c>
      <c r="AM970" s="1">
        <v>0</v>
      </c>
      <c r="AN970" s="1">
        <v>112393438</v>
      </c>
      <c r="AO970" s="1">
        <v>16860963</v>
      </c>
      <c r="AP970" s="1">
        <v>95532475</v>
      </c>
      <c r="AQ970" s="1">
        <v>22034181</v>
      </c>
      <c r="AR970" s="1">
        <v>3305128</v>
      </c>
      <c r="AS970" s="1">
        <v>0</v>
      </c>
      <c r="AT970" s="1">
        <f t="shared" si="104"/>
        <v>137732747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11933013</v>
      </c>
      <c r="G971" s="1">
        <v>1618854</v>
      </c>
      <c r="H971" s="1">
        <v>0</v>
      </c>
      <c r="I971" s="1">
        <v>7427330</v>
      </c>
      <c r="J971" s="1">
        <v>0</v>
      </c>
      <c r="K971" s="1">
        <v>4125000</v>
      </c>
      <c r="L971" s="1">
        <v>0</v>
      </c>
      <c r="M971" s="1">
        <v>400000</v>
      </c>
      <c r="N971" s="1">
        <v>1482780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1270000</v>
      </c>
      <c r="U971" s="1">
        <v>0</v>
      </c>
      <c r="V971" s="1">
        <v>2317320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1059128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1270954</v>
      </c>
      <c r="AM971" s="1">
        <v>0</v>
      </c>
      <c r="AN971" s="1">
        <v>34004379</v>
      </c>
      <c r="AO971" s="1">
        <v>4078908</v>
      </c>
      <c r="AP971" s="1">
        <v>29925471</v>
      </c>
      <c r="AQ971" s="1">
        <v>6546876</v>
      </c>
      <c r="AR971" s="1">
        <v>982031</v>
      </c>
      <c r="AS971" s="1">
        <v>0</v>
      </c>
      <c r="AT971" s="1">
        <f t="shared" si="104"/>
        <v>41533286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11879464</v>
      </c>
      <c r="G972" s="1">
        <v>13798759</v>
      </c>
      <c r="H972" s="1">
        <v>0</v>
      </c>
      <c r="I972" s="1">
        <v>10383347</v>
      </c>
      <c r="J972" s="1">
        <v>0</v>
      </c>
      <c r="K972" s="1">
        <v>4620000</v>
      </c>
      <c r="L972" s="1">
        <v>0</v>
      </c>
      <c r="M972" s="1">
        <v>400000</v>
      </c>
      <c r="N972" s="1">
        <v>2198529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1270000</v>
      </c>
      <c r="U972" s="1">
        <v>0</v>
      </c>
      <c r="V972" s="1">
        <v>6432504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1570378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8274973</v>
      </c>
      <c r="AM972" s="1">
        <v>0</v>
      </c>
      <c r="AN972" s="1">
        <v>64763661</v>
      </c>
      <c r="AO972" s="1">
        <v>11048034</v>
      </c>
      <c r="AP972" s="1">
        <v>53715627</v>
      </c>
      <c r="AQ972" s="1">
        <v>12476478</v>
      </c>
      <c r="AR972" s="1">
        <v>1871472</v>
      </c>
      <c r="AS972" s="1">
        <v>0</v>
      </c>
      <c r="AT972" s="1">
        <f t="shared" si="104"/>
        <v>79111611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13108910</v>
      </c>
      <c r="G973" s="1">
        <v>3903437</v>
      </c>
      <c r="H973" s="1">
        <v>0</v>
      </c>
      <c r="I973" s="1">
        <v>8797795</v>
      </c>
      <c r="J973" s="1">
        <v>0</v>
      </c>
      <c r="K973" s="1">
        <v>5500000</v>
      </c>
      <c r="L973" s="1">
        <v>0</v>
      </c>
      <c r="M973" s="1">
        <v>400000</v>
      </c>
      <c r="N973" s="1">
        <v>1596313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2646760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1140223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1824358</v>
      </c>
      <c r="AM973" s="1">
        <v>0</v>
      </c>
      <c r="AN973" s="1">
        <v>41129065</v>
      </c>
      <c r="AO973" s="1">
        <v>9755154</v>
      </c>
      <c r="AP973" s="1">
        <v>31373911</v>
      </c>
      <c r="AQ973" s="1">
        <v>8003559</v>
      </c>
      <c r="AR973" s="1">
        <v>1200534</v>
      </c>
      <c r="AS973" s="1">
        <v>0</v>
      </c>
      <c r="AT973" s="1">
        <f t="shared" si="104"/>
        <v>50333158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12788318</v>
      </c>
      <c r="G974" s="1">
        <v>3209473</v>
      </c>
      <c r="H974" s="1">
        <v>0</v>
      </c>
      <c r="I974" s="1">
        <v>6028267</v>
      </c>
      <c r="J974" s="1">
        <v>0</v>
      </c>
      <c r="K974" s="1">
        <v>4125000</v>
      </c>
      <c r="L974" s="1">
        <v>0</v>
      </c>
      <c r="M974" s="1">
        <v>400000</v>
      </c>
      <c r="N974" s="1">
        <v>1615652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2297112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1154037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1384844</v>
      </c>
      <c r="AM974" s="1">
        <v>0</v>
      </c>
      <c r="AN974" s="1">
        <v>34102703</v>
      </c>
      <c r="AO974" s="1">
        <v>4313254</v>
      </c>
      <c r="AP974" s="1">
        <v>29789449</v>
      </c>
      <c r="AQ974" s="1">
        <v>6820541</v>
      </c>
      <c r="AR974" s="1">
        <v>1023081</v>
      </c>
      <c r="AS974" s="1">
        <v>0</v>
      </c>
      <c r="AT974" s="1">
        <f t="shared" si="104"/>
        <v>41946325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9268588</v>
      </c>
      <c r="G975" s="1">
        <v>5283670</v>
      </c>
      <c r="H975" s="1">
        <v>0</v>
      </c>
      <c r="I975" s="1">
        <v>5811210</v>
      </c>
      <c r="J975" s="1">
        <v>0</v>
      </c>
      <c r="K975" s="1">
        <v>4620000</v>
      </c>
      <c r="L975" s="1">
        <v>0</v>
      </c>
      <c r="M975" s="1">
        <v>400000</v>
      </c>
      <c r="N975" s="1">
        <v>1410527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1270000</v>
      </c>
      <c r="U975" s="1">
        <v>0</v>
      </c>
      <c r="V975" s="1">
        <v>1890838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1007520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1410527</v>
      </c>
      <c r="AM975" s="1">
        <v>0</v>
      </c>
      <c r="AN975" s="1">
        <v>33472880</v>
      </c>
      <c r="AO975" s="1">
        <v>10000056</v>
      </c>
      <c r="AP975" s="1">
        <v>23472824</v>
      </c>
      <c r="AQ975" s="1">
        <v>6440576</v>
      </c>
      <c r="AR975" s="1">
        <v>966086</v>
      </c>
      <c r="AS975" s="1">
        <v>0</v>
      </c>
      <c r="AT975" s="1">
        <f t="shared" si="104"/>
        <v>40879542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12075916</v>
      </c>
      <c r="G976" s="1">
        <v>7867057</v>
      </c>
      <c r="H976" s="1">
        <v>0</v>
      </c>
      <c r="I976" s="1">
        <v>6940375</v>
      </c>
      <c r="J976" s="1">
        <v>0</v>
      </c>
      <c r="K976" s="1">
        <v>0</v>
      </c>
      <c r="L976" s="1">
        <v>0</v>
      </c>
      <c r="M976" s="1">
        <v>400000</v>
      </c>
      <c r="N976" s="1">
        <v>1363609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2252271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974008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1168809</v>
      </c>
      <c r="AM976" s="1">
        <v>0</v>
      </c>
      <c r="AN976" s="1">
        <v>34142045</v>
      </c>
      <c r="AO976" s="1">
        <v>7879863</v>
      </c>
      <c r="AP976" s="1">
        <v>26262182</v>
      </c>
      <c r="AQ976" s="1">
        <v>6828409</v>
      </c>
      <c r="AR976" s="1">
        <v>1024261</v>
      </c>
      <c r="AS976" s="1">
        <v>0</v>
      </c>
      <c r="AT976" s="1">
        <f t="shared" si="104"/>
        <v>41994715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4660373</v>
      </c>
      <c r="G977" s="1">
        <v>1184178</v>
      </c>
      <c r="H977" s="1">
        <v>0</v>
      </c>
      <c r="I977" s="1">
        <v>2796224</v>
      </c>
      <c r="J977" s="1">
        <v>0</v>
      </c>
      <c r="K977" s="1">
        <v>0</v>
      </c>
      <c r="L977" s="1">
        <v>3785968</v>
      </c>
      <c r="M977" s="1">
        <v>400000</v>
      </c>
      <c r="N977" s="1">
        <v>2485532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1527809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17940084</v>
      </c>
      <c r="AO977" s="1">
        <v>2395806</v>
      </c>
      <c r="AP977" s="1">
        <v>15544278</v>
      </c>
      <c r="AQ977" s="1">
        <v>3588017</v>
      </c>
      <c r="AR977" s="1">
        <v>538203</v>
      </c>
      <c r="AS977" s="1">
        <v>300000</v>
      </c>
      <c r="AT977" s="1">
        <f t="shared" si="104"/>
        <v>22366304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5686411</v>
      </c>
      <c r="G978" s="1">
        <v>0</v>
      </c>
      <c r="H978" s="1">
        <v>0</v>
      </c>
      <c r="I978" s="1">
        <v>3411847</v>
      </c>
      <c r="J978" s="1">
        <v>0</v>
      </c>
      <c r="K978" s="1">
        <v>0</v>
      </c>
      <c r="L978" s="1">
        <v>3785968</v>
      </c>
      <c r="M978" s="1">
        <v>400000</v>
      </c>
      <c r="N978" s="1">
        <v>3032753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1746698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19163677</v>
      </c>
      <c r="AO978" s="1">
        <v>2481457</v>
      </c>
      <c r="AP978" s="1">
        <v>16682220</v>
      </c>
      <c r="AQ978" s="1">
        <v>3832735</v>
      </c>
      <c r="AR978" s="1">
        <v>574910</v>
      </c>
      <c r="AS978" s="1">
        <v>300000</v>
      </c>
      <c r="AT978" s="1">
        <f t="shared" si="104"/>
        <v>23871322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5049187</v>
      </c>
      <c r="G979" s="1">
        <v>228182</v>
      </c>
      <c r="H979" s="1">
        <v>0</v>
      </c>
      <c r="I979" s="1">
        <v>3029512</v>
      </c>
      <c r="J979" s="1">
        <v>0</v>
      </c>
      <c r="K979" s="1">
        <v>0</v>
      </c>
      <c r="L979" s="1">
        <v>3785968</v>
      </c>
      <c r="M979" s="1">
        <v>400000</v>
      </c>
      <c r="N979" s="1">
        <v>2692900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1610757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17896506</v>
      </c>
      <c r="AO979" s="1">
        <v>1822755</v>
      </c>
      <c r="AP979" s="1">
        <v>16073751</v>
      </c>
      <c r="AQ979" s="1">
        <v>3579301</v>
      </c>
      <c r="AR979" s="1">
        <v>536895</v>
      </c>
      <c r="AS979" s="1">
        <v>265000</v>
      </c>
      <c r="AT979" s="1">
        <f t="shared" si="104"/>
        <v>22277702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4795378</v>
      </c>
      <c r="G980" s="1">
        <v>1758210</v>
      </c>
      <c r="H980" s="1">
        <v>0</v>
      </c>
      <c r="I980" s="1">
        <v>2877227</v>
      </c>
      <c r="J980" s="1">
        <v>0</v>
      </c>
      <c r="K980" s="1">
        <v>0</v>
      </c>
      <c r="L980" s="1">
        <v>3785968</v>
      </c>
      <c r="M980" s="1">
        <v>400000</v>
      </c>
      <c r="N980" s="1">
        <v>2557535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1556610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18830928</v>
      </c>
      <c r="AO980" s="1">
        <v>1665519</v>
      </c>
      <c r="AP980" s="1">
        <v>17165409</v>
      </c>
      <c r="AQ980" s="1">
        <v>3766186</v>
      </c>
      <c r="AR980" s="1">
        <v>564928</v>
      </c>
      <c r="AS980" s="1">
        <v>0</v>
      </c>
      <c r="AT980" s="1">
        <f t="shared" si="104"/>
        <v>23162042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4692774</v>
      </c>
      <c r="G981" s="1">
        <v>0</v>
      </c>
      <c r="H981" s="1">
        <v>0</v>
      </c>
      <c r="I981" s="1">
        <v>2815664</v>
      </c>
      <c r="J981" s="1">
        <v>0</v>
      </c>
      <c r="K981" s="1">
        <v>0</v>
      </c>
      <c r="L981" s="1">
        <v>3785968</v>
      </c>
      <c r="M981" s="1">
        <v>400000</v>
      </c>
      <c r="N981" s="1">
        <v>2502813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1534722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16831941</v>
      </c>
      <c r="AO981" s="1">
        <v>1748236</v>
      </c>
      <c r="AP981" s="1">
        <v>15083705</v>
      </c>
      <c r="AQ981" s="1">
        <v>3366388</v>
      </c>
      <c r="AR981" s="1">
        <v>504958</v>
      </c>
      <c r="AS981" s="1">
        <v>265000</v>
      </c>
      <c r="AT981" s="1">
        <f t="shared" si="104"/>
        <v>20968287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5400200</v>
      </c>
      <c r="G982" s="1">
        <v>0</v>
      </c>
      <c r="H982" s="1">
        <v>0</v>
      </c>
      <c r="I982" s="1">
        <v>3240120</v>
      </c>
      <c r="J982" s="1">
        <v>0</v>
      </c>
      <c r="K982" s="1">
        <v>0</v>
      </c>
      <c r="L982" s="1">
        <v>3785968</v>
      </c>
      <c r="M982" s="1">
        <v>400000</v>
      </c>
      <c r="N982" s="1">
        <v>2880107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1685639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20714572</v>
      </c>
      <c r="AO982" s="1">
        <v>5651108</v>
      </c>
      <c r="AP982" s="1">
        <v>15063464</v>
      </c>
      <c r="AQ982" s="1">
        <v>3698407</v>
      </c>
      <c r="AR982" s="1">
        <v>554761</v>
      </c>
      <c r="AS982" s="1">
        <v>795000</v>
      </c>
      <c r="AT982" s="1">
        <f t="shared" si="104"/>
        <v>25762740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4757576</v>
      </c>
      <c r="G983" s="1">
        <v>0</v>
      </c>
      <c r="H983" s="1">
        <v>0</v>
      </c>
      <c r="I983" s="1">
        <v>2854546</v>
      </c>
      <c r="J983" s="1">
        <v>0</v>
      </c>
      <c r="K983" s="1">
        <v>0</v>
      </c>
      <c r="L983" s="1">
        <v>3785968</v>
      </c>
      <c r="M983" s="1">
        <v>400000</v>
      </c>
      <c r="N983" s="1">
        <v>2537374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1548546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18095279</v>
      </c>
      <c r="AO983" s="1">
        <v>4485547</v>
      </c>
      <c r="AP983" s="1">
        <v>13609732</v>
      </c>
      <c r="AQ983" s="1">
        <v>3396802</v>
      </c>
      <c r="AR983" s="1">
        <v>509520</v>
      </c>
      <c r="AS983" s="1">
        <v>795000</v>
      </c>
      <c r="AT983" s="1">
        <f t="shared" si="104"/>
        <v>22796601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5826816</v>
      </c>
      <c r="G984" s="1">
        <v>0</v>
      </c>
      <c r="H984" s="1">
        <v>0</v>
      </c>
      <c r="I984" s="1">
        <v>3496089</v>
      </c>
      <c r="J984" s="1">
        <v>0</v>
      </c>
      <c r="K984" s="1">
        <v>0</v>
      </c>
      <c r="L984" s="1">
        <v>3785968</v>
      </c>
      <c r="M984" s="1">
        <v>400000</v>
      </c>
      <c r="N984" s="1">
        <v>3107635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1776651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19493159</v>
      </c>
      <c r="AO984" s="1">
        <v>5191187</v>
      </c>
      <c r="AP984" s="1">
        <v>14301972</v>
      </c>
      <c r="AQ984" s="1">
        <v>3898632</v>
      </c>
      <c r="AR984" s="1">
        <v>584795</v>
      </c>
      <c r="AS984" s="1">
        <v>530000</v>
      </c>
      <c r="AT984" s="1">
        <f t="shared" si="104"/>
        <v>24506586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4892581</v>
      </c>
      <c r="G985" s="1">
        <v>5574887</v>
      </c>
      <c r="H985" s="1">
        <v>0</v>
      </c>
      <c r="I985" s="1">
        <v>2935549</v>
      </c>
      <c r="J985" s="1">
        <v>0</v>
      </c>
      <c r="K985" s="1">
        <v>0</v>
      </c>
      <c r="L985" s="1">
        <v>3785968</v>
      </c>
      <c r="M985" s="1">
        <v>400000</v>
      </c>
      <c r="N985" s="1">
        <v>2609376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1577347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23986977</v>
      </c>
      <c r="AO985" s="1">
        <v>6641300</v>
      </c>
      <c r="AP985" s="1">
        <v>17345677</v>
      </c>
      <c r="AQ985" s="1">
        <v>4575142</v>
      </c>
      <c r="AR985" s="1">
        <v>686271</v>
      </c>
      <c r="AS985" s="1">
        <v>900000</v>
      </c>
      <c r="AT985" s="1">
        <f t="shared" si="104"/>
        <v>30148390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5000585</v>
      </c>
      <c r="G986" s="1">
        <v>0</v>
      </c>
      <c r="H986" s="1">
        <v>0</v>
      </c>
      <c r="I986" s="1">
        <v>3000352</v>
      </c>
      <c r="J986" s="1">
        <v>0</v>
      </c>
      <c r="K986" s="1">
        <v>0</v>
      </c>
      <c r="L986" s="1">
        <v>3785968</v>
      </c>
      <c r="M986" s="1">
        <v>400000</v>
      </c>
      <c r="N986" s="1">
        <v>2666979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1600388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17554272</v>
      </c>
      <c r="AO986" s="1">
        <v>3995465</v>
      </c>
      <c r="AP986" s="1">
        <v>13558807</v>
      </c>
      <c r="AQ986" s="1">
        <v>3510854</v>
      </c>
      <c r="AR986" s="1">
        <v>526628</v>
      </c>
      <c r="AS986" s="1">
        <v>530000</v>
      </c>
      <c r="AT986" s="1">
        <f t="shared" si="104"/>
        <v>22121754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2620427</v>
      </c>
      <c r="G987" s="1">
        <v>-659440</v>
      </c>
      <c r="H987" s="1">
        <v>0</v>
      </c>
      <c r="I987" s="1">
        <v>1572252</v>
      </c>
      <c r="J987" s="1">
        <v>0</v>
      </c>
      <c r="K987" s="1">
        <v>0</v>
      </c>
      <c r="L987" s="1">
        <v>3873370</v>
      </c>
      <c r="M987" s="1">
        <v>400000</v>
      </c>
      <c r="N987" s="1">
        <v>1397562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1101366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-101423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-115540</v>
      </c>
      <c r="AK987" s="1">
        <v>0</v>
      </c>
      <c r="AL987" s="1">
        <v>0</v>
      </c>
      <c r="AM987" s="1">
        <v>0</v>
      </c>
      <c r="AN987" s="1">
        <v>11188574</v>
      </c>
      <c r="AO987" s="1">
        <v>1211525</v>
      </c>
      <c r="AP987" s="1">
        <v>9977049</v>
      </c>
      <c r="AQ987" s="1">
        <v>2237714</v>
      </c>
      <c r="AR987" s="1">
        <v>335658</v>
      </c>
      <c r="AS987" s="1">
        <v>265000</v>
      </c>
      <c r="AT987" s="1">
        <f t="shared" si="104"/>
        <v>14026946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4881781</v>
      </c>
      <c r="G988" s="1">
        <v>667913</v>
      </c>
      <c r="H988" s="1">
        <v>2035545</v>
      </c>
      <c r="I988" s="1">
        <v>2929068</v>
      </c>
      <c r="J988" s="1">
        <v>0</v>
      </c>
      <c r="K988" s="1">
        <v>0</v>
      </c>
      <c r="L988" s="1">
        <v>3785968</v>
      </c>
      <c r="M988" s="1">
        <v>400000</v>
      </c>
      <c r="N988" s="1">
        <v>2603617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1575044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1500000</v>
      </c>
      <c r="AL988" s="1">
        <v>0</v>
      </c>
      <c r="AM988" s="1">
        <v>0</v>
      </c>
      <c r="AN988" s="1">
        <v>21478936</v>
      </c>
      <c r="AO988" s="1">
        <v>12746037</v>
      </c>
      <c r="AP988" s="1">
        <v>8732899</v>
      </c>
      <c r="AQ988" s="1">
        <v>3588678</v>
      </c>
      <c r="AR988" s="1">
        <v>538302</v>
      </c>
      <c r="AS988" s="1">
        <v>600000</v>
      </c>
      <c r="AT988" s="1">
        <f t="shared" si="104"/>
        <v>26205916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5724212</v>
      </c>
      <c r="G989" s="1">
        <v>2505377</v>
      </c>
      <c r="H989" s="1">
        <v>0</v>
      </c>
      <c r="I989" s="1">
        <v>3434527</v>
      </c>
      <c r="J989" s="1">
        <v>0</v>
      </c>
      <c r="K989" s="1">
        <v>0</v>
      </c>
      <c r="L989" s="1">
        <v>3785968</v>
      </c>
      <c r="M989" s="1">
        <v>400000</v>
      </c>
      <c r="N989" s="1">
        <v>3052913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1754762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23980297</v>
      </c>
      <c r="AO989" s="1">
        <v>1563043</v>
      </c>
      <c r="AP989" s="1">
        <v>22417254</v>
      </c>
      <c r="AQ989" s="1">
        <v>4351552</v>
      </c>
      <c r="AR989" s="1">
        <v>652733</v>
      </c>
      <c r="AS989" s="1">
        <v>0</v>
      </c>
      <c r="AT989" s="1">
        <f t="shared" si="104"/>
        <v>28984582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4989785</v>
      </c>
      <c r="G990" s="1">
        <v>6220904</v>
      </c>
      <c r="H990" s="1">
        <v>0</v>
      </c>
      <c r="I990" s="1">
        <v>2993870</v>
      </c>
      <c r="J990" s="1">
        <v>0</v>
      </c>
      <c r="K990" s="1">
        <v>0</v>
      </c>
      <c r="L990" s="1">
        <v>3785968</v>
      </c>
      <c r="M990" s="1">
        <v>400000</v>
      </c>
      <c r="N990" s="1">
        <v>2661219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1598084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23749830</v>
      </c>
      <c r="AO990" s="1">
        <v>3899154</v>
      </c>
      <c r="AP990" s="1">
        <v>19850676</v>
      </c>
      <c r="AQ990" s="1">
        <v>4749966</v>
      </c>
      <c r="AR990" s="1">
        <v>712495</v>
      </c>
      <c r="AS990" s="1">
        <v>265000</v>
      </c>
      <c r="AT990" s="1">
        <f t="shared" si="104"/>
        <v>29477291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5194992</v>
      </c>
      <c r="G991" s="1">
        <v>0</v>
      </c>
      <c r="H991" s="1">
        <v>0</v>
      </c>
      <c r="I991" s="1">
        <v>3116995</v>
      </c>
      <c r="J991" s="1">
        <v>0</v>
      </c>
      <c r="K991" s="1">
        <v>0</v>
      </c>
      <c r="L991" s="1">
        <v>3785968</v>
      </c>
      <c r="M991" s="1">
        <v>400000</v>
      </c>
      <c r="N991" s="1">
        <v>2770662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1641862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18010479</v>
      </c>
      <c r="AO991" s="1">
        <v>2400734</v>
      </c>
      <c r="AP991" s="1">
        <v>15609745</v>
      </c>
      <c r="AQ991" s="1">
        <v>3602096</v>
      </c>
      <c r="AR991" s="1">
        <v>540314</v>
      </c>
      <c r="AS991" s="1">
        <v>300000</v>
      </c>
      <c r="AT991" s="1">
        <f t="shared" si="104"/>
        <v>22452889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4881781</v>
      </c>
      <c r="G992" s="1">
        <v>667913</v>
      </c>
      <c r="H992" s="1">
        <v>0</v>
      </c>
      <c r="I992" s="1">
        <v>2929068</v>
      </c>
      <c r="J992" s="1">
        <v>0</v>
      </c>
      <c r="K992" s="1">
        <v>0</v>
      </c>
      <c r="L992" s="1">
        <v>3785968</v>
      </c>
      <c r="M992" s="1">
        <v>400000</v>
      </c>
      <c r="N992" s="1">
        <v>2603617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1575044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17943391</v>
      </c>
      <c r="AO992" s="1">
        <v>4062703</v>
      </c>
      <c r="AP992" s="1">
        <v>13880688</v>
      </c>
      <c r="AQ992" s="1">
        <v>3588678</v>
      </c>
      <c r="AR992" s="1">
        <v>538302</v>
      </c>
      <c r="AS992" s="1">
        <v>300000</v>
      </c>
      <c r="AT992" s="1">
        <f t="shared" si="104"/>
        <v>22370371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2452736</v>
      </c>
      <c r="G993" s="1">
        <v>0</v>
      </c>
      <c r="H993" s="1">
        <v>0</v>
      </c>
      <c r="I993" s="1">
        <v>1471642</v>
      </c>
      <c r="J993" s="1">
        <v>0</v>
      </c>
      <c r="K993" s="1">
        <v>0</v>
      </c>
      <c r="L993" s="1">
        <v>1954048</v>
      </c>
      <c r="M993" s="1">
        <v>206452</v>
      </c>
      <c r="N993" s="1">
        <v>1308126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798655</v>
      </c>
      <c r="W993" s="1">
        <v>567742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8759401</v>
      </c>
      <c r="AO993" s="1">
        <v>3469824</v>
      </c>
      <c r="AP993" s="1">
        <v>5289577</v>
      </c>
      <c r="AQ993" s="1">
        <v>1751880</v>
      </c>
      <c r="AR993" s="1">
        <v>262782</v>
      </c>
      <c r="AS993" s="1">
        <v>780000</v>
      </c>
      <c r="AT993" s="1">
        <f t="shared" si="104"/>
        <v>11554063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11306290</v>
      </c>
      <c r="G994" s="1">
        <v>609499</v>
      </c>
      <c r="H994" s="1">
        <v>0</v>
      </c>
      <c r="I994" s="1">
        <v>5129163</v>
      </c>
      <c r="J994" s="1">
        <v>0</v>
      </c>
      <c r="K994" s="1">
        <v>5500000</v>
      </c>
      <c r="L994" s="1">
        <v>0</v>
      </c>
      <c r="M994" s="1">
        <v>400000</v>
      </c>
      <c r="N994" s="1">
        <v>1242563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1963062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887544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1065054</v>
      </c>
      <c r="AM994" s="1">
        <v>0</v>
      </c>
      <c r="AN994" s="1">
        <v>29203175</v>
      </c>
      <c r="AO994" s="1">
        <v>6110799</v>
      </c>
      <c r="AP994" s="1">
        <v>23092376</v>
      </c>
      <c r="AQ994" s="1">
        <v>5840635</v>
      </c>
      <c r="AR994" s="1">
        <v>876095</v>
      </c>
      <c r="AS994" s="1">
        <v>0</v>
      </c>
      <c r="AT994" s="1">
        <f t="shared" si="104"/>
        <v>35919905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5281396</v>
      </c>
      <c r="G995" s="1">
        <v>0</v>
      </c>
      <c r="H995" s="1">
        <v>0</v>
      </c>
      <c r="I995" s="1">
        <v>3168838</v>
      </c>
      <c r="J995" s="1">
        <v>0</v>
      </c>
      <c r="K995" s="1">
        <v>0</v>
      </c>
      <c r="L995" s="1">
        <v>3785968</v>
      </c>
      <c r="M995" s="1">
        <v>400000</v>
      </c>
      <c r="N995" s="1">
        <v>2816745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1660295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18213242</v>
      </c>
      <c r="AO995" s="1">
        <v>3514927</v>
      </c>
      <c r="AP995" s="1">
        <v>14698315</v>
      </c>
      <c r="AQ995" s="1">
        <v>3642648</v>
      </c>
      <c r="AR995" s="1">
        <v>546397</v>
      </c>
      <c r="AS995" s="1">
        <v>600000</v>
      </c>
      <c r="AT995" s="1">
        <f t="shared" si="104"/>
        <v>23002287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4741376</v>
      </c>
      <c r="G996" s="1">
        <v>871951</v>
      </c>
      <c r="H996" s="1">
        <v>0</v>
      </c>
      <c r="I996" s="1">
        <v>2844826</v>
      </c>
      <c r="J996" s="1">
        <v>0</v>
      </c>
      <c r="K996" s="1">
        <v>0</v>
      </c>
      <c r="L996" s="1">
        <v>3785968</v>
      </c>
      <c r="M996" s="1">
        <v>400000</v>
      </c>
      <c r="N996" s="1">
        <v>2528734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1545091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17817946</v>
      </c>
      <c r="AO996" s="1">
        <v>2877256</v>
      </c>
      <c r="AP996" s="1">
        <v>14940690</v>
      </c>
      <c r="AQ996" s="1">
        <v>3563589</v>
      </c>
      <c r="AR996" s="1">
        <v>534538</v>
      </c>
      <c r="AS996" s="1">
        <v>795000</v>
      </c>
      <c r="AT996" s="1">
        <f t="shared" si="104"/>
        <v>22711073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5486603</v>
      </c>
      <c r="G997" s="1">
        <v>2426685</v>
      </c>
      <c r="H997" s="1">
        <v>0</v>
      </c>
      <c r="I997" s="1">
        <v>3291962</v>
      </c>
      <c r="J997" s="1">
        <v>0</v>
      </c>
      <c r="K997" s="1">
        <v>0</v>
      </c>
      <c r="L997" s="1">
        <v>3785968</v>
      </c>
      <c r="M997" s="1">
        <v>400000</v>
      </c>
      <c r="N997" s="1">
        <v>2926188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1704072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2323608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23445086</v>
      </c>
      <c r="AO997" s="1">
        <v>3877822</v>
      </c>
      <c r="AP997" s="1">
        <v>19567264</v>
      </c>
      <c r="AQ997" s="1">
        <v>4689017</v>
      </c>
      <c r="AR997" s="1">
        <v>703353</v>
      </c>
      <c r="AS997" s="1">
        <v>265000</v>
      </c>
      <c r="AT997" s="1">
        <f t="shared" si="104"/>
        <v>29102456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5502804</v>
      </c>
      <c r="G998" s="1">
        <v>729615</v>
      </c>
      <c r="H998" s="1">
        <v>0</v>
      </c>
      <c r="I998" s="1">
        <v>3301682</v>
      </c>
      <c r="J998" s="1">
        <v>0</v>
      </c>
      <c r="K998" s="1">
        <v>0</v>
      </c>
      <c r="L998" s="1">
        <v>3785968</v>
      </c>
      <c r="M998" s="1">
        <v>400000</v>
      </c>
      <c r="N998" s="1">
        <v>2934829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1707529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21684965</v>
      </c>
      <c r="AO998" s="1">
        <v>1402370</v>
      </c>
      <c r="AP998" s="1">
        <v>20282595</v>
      </c>
      <c r="AQ998" s="1">
        <v>3892485</v>
      </c>
      <c r="AR998" s="1">
        <v>583873</v>
      </c>
      <c r="AS998" s="1">
        <v>0</v>
      </c>
      <c r="AT998" s="1">
        <f t="shared" si="104"/>
        <v>26161323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12736998</v>
      </c>
      <c r="G999" s="1">
        <v>4848950</v>
      </c>
      <c r="H999" s="1">
        <v>0</v>
      </c>
      <c r="I999" s="1">
        <v>11066399</v>
      </c>
      <c r="J999" s="1">
        <v>0</v>
      </c>
      <c r="K999" s="1">
        <v>4620000</v>
      </c>
      <c r="L999" s="1">
        <v>0</v>
      </c>
      <c r="M999" s="1">
        <v>400000</v>
      </c>
      <c r="N999" s="1">
        <v>2167491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1270000</v>
      </c>
      <c r="U999" s="1">
        <v>0</v>
      </c>
      <c r="V999" s="1">
        <v>3123479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1548207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3715698</v>
      </c>
      <c r="AM999" s="1">
        <v>0</v>
      </c>
      <c r="AN999" s="1">
        <v>48819760</v>
      </c>
      <c r="AO999" s="1">
        <v>9001893</v>
      </c>
      <c r="AP999" s="1">
        <v>39817867</v>
      </c>
      <c r="AQ999" s="1">
        <v>9065444</v>
      </c>
      <c r="AR999" s="1">
        <v>1359817</v>
      </c>
      <c r="AS999" s="1">
        <v>0</v>
      </c>
      <c r="AT999" s="1">
        <f t="shared" si="104"/>
        <v>59245021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4978984</v>
      </c>
      <c r="G1000" s="1">
        <v>2823212</v>
      </c>
      <c r="H1000" s="1">
        <v>0</v>
      </c>
      <c r="I1000" s="1">
        <v>2987390</v>
      </c>
      <c r="J1000" s="1">
        <v>0</v>
      </c>
      <c r="K1000" s="1">
        <v>0</v>
      </c>
      <c r="L1000" s="1">
        <v>3785968</v>
      </c>
      <c r="M1000" s="1">
        <v>400000</v>
      </c>
      <c r="N1000" s="1">
        <v>2655458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1595780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20326792</v>
      </c>
      <c r="AO1000" s="1">
        <v>1992875</v>
      </c>
      <c r="AP1000" s="1">
        <v>18333917</v>
      </c>
      <c r="AQ1000" s="1">
        <v>4065358</v>
      </c>
      <c r="AR1000" s="1">
        <v>609804</v>
      </c>
      <c r="AS1000" s="1">
        <v>265000</v>
      </c>
      <c r="AT1000" s="1">
        <f t="shared" si="104"/>
        <v>25266954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4795378</v>
      </c>
      <c r="G1001" s="1">
        <v>0</v>
      </c>
      <c r="H1001" s="1">
        <v>0</v>
      </c>
      <c r="I1001" s="1">
        <v>2877227</v>
      </c>
      <c r="J1001" s="1">
        <v>0</v>
      </c>
      <c r="K1001" s="1">
        <v>0</v>
      </c>
      <c r="L1001" s="1">
        <v>3785968</v>
      </c>
      <c r="M1001" s="1">
        <v>400000</v>
      </c>
      <c r="N1001" s="1">
        <v>2557535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1556610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17072718</v>
      </c>
      <c r="AO1001" s="1">
        <v>1765090</v>
      </c>
      <c r="AP1001" s="1">
        <v>15307628</v>
      </c>
      <c r="AQ1001" s="1">
        <v>3414544</v>
      </c>
      <c r="AR1001" s="1">
        <v>512182</v>
      </c>
      <c r="AS1001" s="1">
        <v>265000</v>
      </c>
      <c r="AT1001" s="1">
        <f t="shared" si="104"/>
        <v>21264444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6734049</v>
      </c>
      <c r="G1002" s="1">
        <v>2981808</v>
      </c>
      <c r="H1002" s="1">
        <v>0</v>
      </c>
      <c r="I1002" s="1">
        <v>4040429</v>
      </c>
      <c r="J1002" s="1">
        <v>0</v>
      </c>
      <c r="K1002" s="1">
        <v>0</v>
      </c>
      <c r="L1002" s="1">
        <v>3785968</v>
      </c>
      <c r="M1002" s="1">
        <v>400000</v>
      </c>
      <c r="N1002" s="1">
        <v>3591493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1970194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25715210</v>
      </c>
      <c r="AO1002" s="1">
        <v>5018942</v>
      </c>
      <c r="AP1002" s="1">
        <v>20696268</v>
      </c>
      <c r="AQ1002" s="1">
        <v>4920788</v>
      </c>
      <c r="AR1002" s="1">
        <v>738118</v>
      </c>
      <c r="AS1002" s="1">
        <v>795000</v>
      </c>
      <c r="AT1002" s="1">
        <f t="shared" si="104"/>
        <v>32169116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6485640</v>
      </c>
      <c r="G1003" s="1">
        <v>3722690</v>
      </c>
      <c r="H1003" s="1">
        <v>0</v>
      </c>
      <c r="I1003" s="1">
        <v>3891385</v>
      </c>
      <c r="J1003" s="1">
        <v>0</v>
      </c>
      <c r="K1003" s="1">
        <v>0</v>
      </c>
      <c r="L1003" s="1">
        <v>3785968</v>
      </c>
      <c r="M1003" s="1">
        <v>400000</v>
      </c>
      <c r="N1003" s="1">
        <v>3459008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1917200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25873160</v>
      </c>
      <c r="AO1003" s="1">
        <v>5029998</v>
      </c>
      <c r="AP1003" s="1">
        <v>20843162</v>
      </c>
      <c r="AQ1003" s="1">
        <v>4952378</v>
      </c>
      <c r="AR1003" s="1">
        <v>742857</v>
      </c>
      <c r="AS1003" s="1">
        <v>795000</v>
      </c>
      <c r="AT1003" s="1">
        <f t="shared" si="104"/>
        <v>32363395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5837616</v>
      </c>
      <c r="G1004" s="1">
        <v>5072027</v>
      </c>
      <c r="H1004" s="1">
        <v>0</v>
      </c>
      <c r="I1004" s="1">
        <v>3502570</v>
      </c>
      <c r="J1004" s="1">
        <v>0</v>
      </c>
      <c r="K1004" s="1">
        <v>0</v>
      </c>
      <c r="L1004" s="1">
        <v>3741390</v>
      </c>
      <c r="M1004" s="1">
        <v>400000</v>
      </c>
      <c r="N1004" s="1">
        <v>3113395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1774497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24541495</v>
      </c>
      <c r="AO1004" s="1">
        <v>2906233</v>
      </c>
      <c r="AP1004" s="1">
        <v>21635262</v>
      </c>
      <c r="AQ1004" s="1">
        <v>4908299</v>
      </c>
      <c r="AR1004" s="1">
        <v>736245</v>
      </c>
      <c r="AS1004" s="1">
        <v>390000</v>
      </c>
      <c r="AT1004" s="1">
        <f t="shared" si="104"/>
        <v>30576039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4730575</v>
      </c>
      <c r="G1005" s="1">
        <v>9762214</v>
      </c>
      <c r="H1005" s="1">
        <v>0</v>
      </c>
      <c r="I1005" s="1">
        <v>2838346</v>
      </c>
      <c r="J1005" s="1">
        <v>0</v>
      </c>
      <c r="K1005" s="1">
        <v>0</v>
      </c>
      <c r="L1005" s="1">
        <v>3741390</v>
      </c>
      <c r="M1005" s="1">
        <v>400000</v>
      </c>
      <c r="N1005" s="1">
        <v>2522973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1538329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26633827</v>
      </c>
      <c r="AO1005" s="1">
        <v>2964368</v>
      </c>
      <c r="AP1005" s="1">
        <v>23669459</v>
      </c>
      <c r="AQ1005" s="1">
        <v>5326765</v>
      </c>
      <c r="AR1005" s="1">
        <v>799015</v>
      </c>
      <c r="AS1005" s="1">
        <v>530000</v>
      </c>
      <c r="AT1005" s="1">
        <f t="shared" si="104"/>
        <v>33289607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4660373</v>
      </c>
      <c r="G1006" s="1">
        <v>2146131</v>
      </c>
      <c r="H1006" s="1">
        <v>0</v>
      </c>
      <c r="I1006" s="1">
        <v>2796224</v>
      </c>
      <c r="J1006" s="1">
        <v>0</v>
      </c>
      <c r="K1006" s="1">
        <v>0</v>
      </c>
      <c r="L1006" s="1">
        <v>3741390</v>
      </c>
      <c r="M1006" s="1">
        <v>400000</v>
      </c>
      <c r="N1006" s="1">
        <v>2485532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1523351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18853001</v>
      </c>
      <c r="AO1006" s="1">
        <v>2419710</v>
      </c>
      <c r="AP1006" s="1">
        <v>16433291</v>
      </c>
      <c r="AQ1006" s="1">
        <v>3770600</v>
      </c>
      <c r="AR1006" s="1">
        <v>565590</v>
      </c>
      <c r="AS1006" s="1">
        <v>530000</v>
      </c>
      <c r="AT1006" s="1">
        <f t="shared" si="104"/>
        <v>23719191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7671564</v>
      </c>
      <c r="G1007" s="1">
        <v>1177827</v>
      </c>
      <c r="H1007" s="1">
        <v>0</v>
      </c>
      <c r="I1007" s="1">
        <v>3579412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937134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1379463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669382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937134</v>
      </c>
      <c r="AM1007" s="1">
        <v>0</v>
      </c>
      <c r="AN1007" s="1">
        <v>21316916</v>
      </c>
      <c r="AO1007" s="1">
        <v>2532184</v>
      </c>
      <c r="AP1007" s="1">
        <v>18784732</v>
      </c>
      <c r="AQ1007" s="1">
        <v>4263383</v>
      </c>
      <c r="AR1007" s="1">
        <v>639507</v>
      </c>
      <c r="AS1007" s="1">
        <v>0</v>
      </c>
      <c r="AT1007" s="1">
        <f t="shared" si="104"/>
        <v>26219806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7326096</v>
      </c>
      <c r="G1008" s="1">
        <v>1498827</v>
      </c>
      <c r="H1008" s="1">
        <v>0</v>
      </c>
      <c r="I1008" s="1">
        <v>3340281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812983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1287304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580702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812983</v>
      </c>
      <c r="AM1008" s="1">
        <v>0</v>
      </c>
      <c r="AN1008" s="1">
        <v>21779176</v>
      </c>
      <c r="AO1008" s="1">
        <v>4684542</v>
      </c>
      <c r="AP1008" s="1">
        <v>17094634</v>
      </c>
      <c r="AQ1008" s="1">
        <v>4355835</v>
      </c>
      <c r="AR1008" s="1">
        <v>653375</v>
      </c>
      <c r="AS1008" s="1">
        <v>0</v>
      </c>
      <c r="AT1008" s="1">
        <f t="shared" si="104"/>
        <v>26788386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10764957</v>
      </c>
      <c r="G1009" s="1">
        <v>2819919</v>
      </c>
      <c r="H1009" s="1">
        <v>0</v>
      </c>
      <c r="I1009" s="1">
        <v>4713345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1044700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1816468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746214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895457</v>
      </c>
      <c r="AM1009" s="1">
        <v>0</v>
      </c>
      <c r="AN1009" s="1">
        <v>28426060</v>
      </c>
      <c r="AO1009" s="1">
        <v>4935578</v>
      </c>
      <c r="AP1009" s="1">
        <v>23490482</v>
      </c>
      <c r="AQ1009" s="1">
        <v>5685212</v>
      </c>
      <c r="AR1009" s="1">
        <v>852782</v>
      </c>
      <c r="AS1009" s="1">
        <v>0</v>
      </c>
      <c r="AT1009" s="1">
        <f t="shared" si="104"/>
        <v>34964054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8310102</v>
      </c>
      <c r="G1010" s="1">
        <v>1564038</v>
      </c>
      <c r="H1010" s="1">
        <v>0</v>
      </c>
      <c r="I1010" s="1">
        <v>4022708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1166772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1549976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833408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1166772</v>
      </c>
      <c r="AM1010" s="1">
        <v>0</v>
      </c>
      <c r="AN1010" s="1">
        <v>24733776</v>
      </c>
      <c r="AO1010" s="1">
        <v>7011364</v>
      </c>
      <c r="AP1010" s="1">
        <v>17722412</v>
      </c>
      <c r="AQ1010" s="1">
        <v>4946755</v>
      </c>
      <c r="AR1010" s="1">
        <v>742013</v>
      </c>
      <c r="AS1010" s="1">
        <v>0</v>
      </c>
      <c r="AT1010" s="1">
        <f t="shared" si="104"/>
        <v>30422544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10856725</v>
      </c>
      <c r="G1011" s="1">
        <v>2553835</v>
      </c>
      <c r="H1011" s="1">
        <v>0</v>
      </c>
      <c r="I1011" s="1">
        <v>4773600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1072520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1839700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770721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923423</v>
      </c>
      <c r="AM1011" s="1">
        <v>0</v>
      </c>
      <c r="AN1011" s="1">
        <v>28415524</v>
      </c>
      <c r="AO1011" s="1">
        <v>4345037</v>
      </c>
      <c r="AP1011" s="1">
        <v>24070487</v>
      </c>
      <c r="AQ1011" s="1">
        <v>5683104</v>
      </c>
      <c r="AR1011" s="1">
        <v>852466</v>
      </c>
      <c r="AS1011" s="1">
        <v>0</v>
      </c>
      <c r="AT1011" s="1">
        <f t="shared" si="104"/>
        <v>34951094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11076180</v>
      </c>
      <c r="G1012" s="1">
        <v>2357082</v>
      </c>
      <c r="H1012" s="1">
        <v>0</v>
      </c>
      <c r="I1012" s="1">
        <v>4924672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1158209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1897911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827291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992750</v>
      </c>
      <c r="AM1012" s="1">
        <v>0</v>
      </c>
      <c r="AN1012" s="1">
        <v>30234095</v>
      </c>
      <c r="AO1012" s="1">
        <v>5617327</v>
      </c>
      <c r="AP1012" s="1">
        <v>24616768</v>
      </c>
      <c r="AQ1012" s="1">
        <v>6046819</v>
      </c>
      <c r="AR1012" s="1">
        <v>907023</v>
      </c>
      <c r="AS1012" s="1">
        <v>0</v>
      </c>
      <c r="AT1012" s="1">
        <f t="shared" si="104"/>
        <v>37187937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7235667</v>
      </c>
      <c r="G1013" s="1">
        <v>1764826</v>
      </c>
      <c r="H1013" s="1">
        <v>0</v>
      </c>
      <c r="I1013" s="1">
        <v>3277569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780363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1263136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557402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780363</v>
      </c>
      <c r="AM1013" s="1">
        <v>0</v>
      </c>
      <c r="AN1013" s="1">
        <v>20624326</v>
      </c>
      <c r="AO1013" s="1">
        <v>2483703</v>
      </c>
      <c r="AP1013" s="1">
        <v>18140623</v>
      </c>
      <c r="AQ1013" s="1">
        <v>4124865</v>
      </c>
      <c r="AR1013" s="1">
        <v>618730</v>
      </c>
      <c r="AS1013" s="1">
        <v>0</v>
      </c>
      <c r="AT1013" s="1">
        <f t="shared" si="104"/>
        <v>25367921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7942576</v>
      </c>
      <c r="G1014" s="1">
        <v>1802479</v>
      </c>
      <c r="H1014" s="1">
        <v>0</v>
      </c>
      <c r="I1014" s="1">
        <v>3762750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1034577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1451346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738984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1034577</v>
      </c>
      <c r="AM1014" s="1">
        <v>0</v>
      </c>
      <c r="AN1014" s="1">
        <v>24998558</v>
      </c>
      <c r="AO1014" s="1">
        <v>2712110</v>
      </c>
      <c r="AP1014" s="1">
        <v>22286448</v>
      </c>
      <c r="AQ1014" s="1">
        <v>4777458</v>
      </c>
      <c r="AR1014" s="1">
        <v>716619</v>
      </c>
      <c r="AS1014" s="1">
        <v>0</v>
      </c>
      <c r="AT1014" s="1">
        <f t="shared" si="104"/>
        <v>30492635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8124535</v>
      </c>
      <c r="G1015" s="1">
        <v>698801</v>
      </c>
      <c r="H1015" s="1">
        <v>0</v>
      </c>
      <c r="I1015" s="1">
        <v>3894183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1100042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1500455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785746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1100042</v>
      </c>
      <c r="AM1015" s="1">
        <v>0</v>
      </c>
      <c r="AN1015" s="1">
        <v>22168804</v>
      </c>
      <c r="AO1015" s="1">
        <v>2591816</v>
      </c>
      <c r="AP1015" s="1">
        <v>19576988</v>
      </c>
      <c r="AQ1015" s="1">
        <v>4433761</v>
      </c>
      <c r="AR1015" s="1">
        <v>665064</v>
      </c>
      <c r="AS1015" s="1">
        <v>0</v>
      </c>
      <c r="AT1015" s="1">
        <f t="shared" si="104"/>
        <v>27267629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7208185</v>
      </c>
      <c r="G1016" s="1">
        <v>1559673</v>
      </c>
      <c r="H1016" s="1">
        <v>0</v>
      </c>
      <c r="I1016" s="1">
        <v>3258638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770581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1255840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550416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770581</v>
      </c>
      <c r="AM1016" s="1">
        <v>0</v>
      </c>
      <c r="AN1016" s="1">
        <v>20338914</v>
      </c>
      <c r="AO1016" s="1">
        <v>2463724</v>
      </c>
      <c r="AP1016" s="1">
        <v>17875190</v>
      </c>
      <c r="AQ1016" s="1">
        <v>4067783</v>
      </c>
      <c r="AR1016" s="1">
        <v>610167</v>
      </c>
      <c r="AS1016" s="1">
        <v>0</v>
      </c>
      <c r="AT1016" s="1">
        <f t="shared" si="104"/>
        <v>25016864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7328104</v>
      </c>
      <c r="G1017" s="1">
        <v>1299518</v>
      </c>
      <c r="H1017" s="1">
        <v>0</v>
      </c>
      <c r="I1017" s="1">
        <v>3341653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813687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1287833</v>
      </c>
      <c r="W1017" s="1">
        <v>1100000</v>
      </c>
      <c r="X1017" s="1">
        <v>0</v>
      </c>
      <c r="Y1017" s="1">
        <v>0</v>
      </c>
      <c r="Z1017" s="1">
        <v>0</v>
      </c>
      <c r="AA1017" s="1">
        <v>10000000</v>
      </c>
      <c r="AB1017" s="1">
        <v>0</v>
      </c>
      <c r="AC1017" s="1">
        <v>0</v>
      </c>
      <c r="AD1017" s="1">
        <v>0</v>
      </c>
      <c r="AE1017" s="1">
        <v>581205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813687</v>
      </c>
      <c r="AM1017" s="1">
        <v>0</v>
      </c>
      <c r="AN1017" s="1">
        <v>30430687</v>
      </c>
      <c r="AO1017" s="1">
        <v>2470148</v>
      </c>
      <c r="AP1017" s="1">
        <v>27960539</v>
      </c>
      <c r="AQ1017" s="1">
        <v>4086137</v>
      </c>
      <c r="AR1017" s="1">
        <v>612921</v>
      </c>
      <c r="AS1017" s="1">
        <v>0</v>
      </c>
      <c r="AT1017" s="1">
        <f t="shared" si="104"/>
        <v>35129745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7425141</v>
      </c>
      <c r="G1018" s="1">
        <v>1631630</v>
      </c>
      <c r="H1018" s="1">
        <v>0</v>
      </c>
      <c r="I1018" s="1">
        <v>3409699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848459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1313780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606042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848459</v>
      </c>
      <c r="AM1018" s="1">
        <v>0</v>
      </c>
      <c r="AN1018" s="1">
        <v>21048210</v>
      </c>
      <c r="AO1018" s="1">
        <v>3573375</v>
      </c>
      <c r="AP1018" s="1">
        <v>17474835</v>
      </c>
      <c r="AQ1018" s="1">
        <v>4209642</v>
      </c>
      <c r="AR1018" s="1">
        <v>631446</v>
      </c>
      <c r="AS1018" s="1">
        <v>0</v>
      </c>
      <c r="AT1018" s="1">
        <f t="shared" si="104"/>
        <v>25889298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7449871</v>
      </c>
      <c r="G1019" s="1">
        <v>2049680</v>
      </c>
      <c r="H1019" s="1">
        <v>0</v>
      </c>
      <c r="I1019" s="1">
        <v>3425932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857438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1320314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612456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857438</v>
      </c>
      <c r="AM1019" s="1">
        <v>0</v>
      </c>
      <c r="AN1019" s="1">
        <v>22693129</v>
      </c>
      <c r="AO1019" s="1">
        <v>4748519</v>
      </c>
      <c r="AP1019" s="1">
        <v>17944610</v>
      </c>
      <c r="AQ1019" s="1">
        <v>4538626</v>
      </c>
      <c r="AR1019" s="1">
        <v>680794</v>
      </c>
      <c r="AS1019" s="1">
        <v>0</v>
      </c>
      <c r="AT1019" s="1">
        <f t="shared" si="104"/>
        <v>27912549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7257110</v>
      </c>
      <c r="G1020" s="1">
        <v>1280354</v>
      </c>
      <c r="H1020" s="1">
        <v>0</v>
      </c>
      <c r="I1020" s="1">
        <v>3292376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788029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1268842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562878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788029</v>
      </c>
      <c r="AM1020" s="1">
        <v>0</v>
      </c>
      <c r="AN1020" s="1">
        <v>20202618</v>
      </c>
      <c r="AO1020" s="1">
        <v>3514183</v>
      </c>
      <c r="AP1020" s="1">
        <v>16688435</v>
      </c>
      <c r="AQ1020" s="1">
        <v>4040524</v>
      </c>
      <c r="AR1020" s="1">
        <v>606079</v>
      </c>
      <c r="AS1020" s="1">
        <v>0</v>
      </c>
      <c r="AT1020" s="1">
        <f t="shared" si="104"/>
        <v>24849221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11273798</v>
      </c>
      <c r="G1021" s="1">
        <v>3025816</v>
      </c>
      <c r="H1021" s="1">
        <v>0</v>
      </c>
      <c r="I1021" s="1">
        <v>5053214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1230427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1949097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878877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1054652</v>
      </c>
      <c r="AM1021" s="1">
        <v>0</v>
      </c>
      <c r="AN1021" s="1">
        <v>30090881</v>
      </c>
      <c r="AO1021" s="1">
        <v>3685268</v>
      </c>
      <c r="AP1021" s="1">
        <v>26405613</v>
      </c>
      <c r="AQ1021" s="1">
        <v>6018176</v>
      </c>
      <c r="AR1021" s="1">
        <v>902726</v>
      </c>
      <c r="AS1021" s="1">
        <v>0</v>
      </c>
      <c r="AT1021" s="1">
        <f t="shared" si="104"/>
        <v>37011783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11764906</v>
      </c>
      <c r="G1022" s="1">
        <v>3064990</v>
      </c>
      <c r="H1022" s="1">
        <v>0</v>
      </c>
      <c r="I1022" s="1">
        <v>5392598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1409694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2078243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1006924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1208310</v>
      </c>
      <c r="AM1022" s="1">
        <v>0</v>
      </c>
      <c r="AN1022" s="1">
        <v>31550665</v>
      </c>
      <c r="AO1022" s="1">
        <v>5554342</v>
      </c>
      <c r="AP1022" s="1">
        <v>25996323</v>
      </c>
      <c r="AQ1022" s="1">
        <v>6310133</v>
      </c>
      <c r="AR1022" s="1">
        <v>946520</v>
      </c>
      <c r="AS1022" s="1">
        <v>0</v>
      </c>
      <c r="AT1022" s="1">
        <f t="shared" si="104"/>
        <v>38807318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10764957</v>
      </c>
      <c r="G1023" s="1">
        <v>2819919</v>
      </c>
      <c r="H1023" s="1">
        <v>0</v>
      </c>
      <c r="I1023" s="1">
        <v>4713345</v>
      </c>
      <c r="J1023" s="1">
        <v>0</v>
      </c>
      <c r="K1023" s="1">
        <v>0</v>
      </c>
      <c r="L1023" s="1">
        <v>0</v>
      </c>
      <c r="M1023" s="1">
        <v>400000</v>
      </c>
      <c r="N1023" s="1">
        <v>1044700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1816468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746214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895457</v>
      </c>
      <c r="AM1023" s="1">
        <v>0</v>
      </c>
      <c r="AN1023" s="1">
        <v>24301060</v>
      </c>
      <c r="AO1023" s="1">
        <v>2741074</v>
      </c>
      <c r="AP1023" s="1">
        <v>21559986</v>
      </c>
      <c r="AQ1023" s="1">
        <v>4860212</v>
      </c>
      <c r="AR1023" s="1">
        <v>729032</v>
      </c>
      <c r="AS1023" s="1">
        <v>0</v>
      </c>
      <c r="AT1023" s="1">
        <f t="shared" si="104"/>
        <v>29890304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10804670</v>
      </c>
      <c r="G1024" s="1">
        <v>2410610</v>
      </c>
      <c r="H1024" s="1">
        <v>0</v>
      </c>
      <c r="I1024" s="1">
        <v>4740243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1059108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1826833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756506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907806</v>
      </c>
      <c r="AM1024" s="1">
        <v>0</v>
      </c>
      <c r="AN1024" s="1">
        <v>28130776</v>
      </c>
      <c r="AO1024" s="1">
        <v>4309970</v>
      </c>
      <c r="AP1024" s="1">
        <v>23820806</v>
      </c>
      <c r="AQ1024" s="1">
        <v>5626155</v>
      </c>
      <c r="AR1024" s="1">
        <v>843923</v>
      </c>
      <c r="AS1024" s="1">
        <v>0</v>
      </c>
      <c r="AT1024" s="1">
        <f t="shared" si="104"/>
        <v>34600854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7208185</v>
      </c>
      <c r="G1025" s="1">
        <v>877316</v>
      </c>
      <c r="H1025" s="1">
        <v>0</v>
      </c>
      <c r="I1025" s="1">
        <v>3258638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770581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1255840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550416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770581</v>
      </c>
      <c r="AM1025" s="1">
        <v>0</v>
      </c>
      <c r="AN1025" s="1">
        <v>20811557</v>
      </c>
      <c r="AO1025" s="1">
        <v>2496809</v>
      </c>
      <c r="AP1025" s="1">
        <v>18314748</v>
      </c>
      <c r="AQ1025" s="1">
        <v>4162311</v>
      </c>
      <c r="AR1025" s="1">
        <v>624347</v>
      </c>
      <c r="AS1025" s="1">
        <v>0</v>
      </c>
      <c r="AT1025" s="1">
        <f t="shared" si="104"/>
        <v>25598215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7486640</v>
      </c>
      <c r="G1026" s="1">
        <v>1238937</v>
      </c>
      <c r="H1026" s="1">
        <v>0</v>
      </c>
      <c r="I1026" s="1">
        <v>3451363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870631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1330115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621880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870631</v>
      </c>
      <c r="AM1026" s="1">
        <v>0</v>
      </c>
      <c r="AN1026" s="1">
        <v>21990197</v>
      </c>
      <c r="AO1026" s="1">
        <v>5759314</v>
      </c>
      <c r="AP1026" s="1">
        <v>16230883</v>
      </c>
      <c r="AQ1026" s="1">
        <v>4398039</v>
      </c>
      <c r="AR1026" s="1">
        <v>659706</v>
      </c>
      <c r="AS1026" s="1">
        <v>0</v>
      </c>
      <c r="AT1026" s="1">
        <f t="shared" si="104"/>
        <v>27047942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10834435</v>
      </c>
      <c r="G1027" s="1">
        <v>2848141</v>
      </c>
      <c r="H1027" s="1">
        <v>0</v>
      </c>
      <c r="I1027" s="1">
        <v>4760517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1070034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1834647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764310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917172</v>
      </c>
      <c r="AM1027" s="1">
        <v>0</v>
      </c>
      <c r="AN1027" s="1">
        <v>28654256</v>
      </c>
      <c r="AO1027" s="1">
        <v>4973915</v>
      </c>
      <c r="AP1027" s="1">
        <v>23680341</v>
      </c>
      <c r="AQ1027" s="1">
        <v>5730851</v>
      </c>
      <c r="AR1027" s="1">
        <v>859628</v>
      </c>
      <c r="AS1027" s="1">
        <v>0</v>
      </c>
      <c r="AT1027" s="1">
        <f t="shared" ref="AT1027:AT1090" si="111">AS1027+AR1027+AQ1027+AN1027</f>
        <v>35244735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7270512</v>
      </c>
      <c r="G1028" s="1">
        <v>197535</v>
      </c>
      <c r="H1028" s="1">
        <v>0</v>
      </c>
      <c r="I1028" s="1">
        <v>3301686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792882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1272431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566344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792882</v>
      </c>
      <c r="AM1028" s="1">
        <v>0</v>
      </c>
      <c r="AN1028" s="1">
        <v>19159272</v>
      </c>
      <c r="AO1028" s="1">
        <v>4081149</v>
      </c>
      <c r="AP1028" s="1">
        <v>15078123</v>
      </c>
      <c r="AQ1028" s="1">
        <v>3831854</v>
      </c>
      <c r="AR1028" s="1">
        <v>574778</v>
      </c>
      <c r="AS1028" s="1">
        <v>0</v>
      </c>
      <c r="AT1028" s="1">
        <f t="shared" si="111"/>
        <v>23565904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7617522</v>
      </c>
      <c r="G1029" s="1">
        <v>529784</v>
      </c>
      <c r="H1029" s="1">
        <v>0</v>
      </c>
      <c r="I1029" s="1">
        <v>3542024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917734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1365054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655524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917734</v>
      </c>
      <c r="AM1029" s="1">
        <v>0</v>
      </c>
      <c r="AN1029" s="1">
        <v>20510376</v>
      </c>
      <c r="AO1029" s="1">
        <v>4595726</v>
      </c>
      <c r="AP1029" s="1">
        <v>15914650</v>
      </c>
      <c r="AQ1029" s="1">
        <v>4102075</v>
      </c>
      <c r="AR1029" s="1">
        <v>615311</v>
      </c>
      <c r="AS1029" s="1">
        <v>0</v>
      </c>
      <c r="AT1029" s="1">
        <f t="shared" si="111"/>
        <v>25227762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7235667</v>
      </c>
      <c r="G1030" s="1">
        <v>1274596</v>
      </c>
      <c r="H1030" s="1">
        <v>0</v>
      </c>
      <c r="I1030" s="1">
        <v>3277569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780363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1263136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557402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780363</v>
      </c>
      <c r="AM1030" s="1">
        <v>0</v>
      </c>
      <c r="AN1030" s="1">
        <v>20134096</v>
      </c>
      <c r="AO1030" s="1">
        <v>4149387</v>
      </c>
      <c r="AP1030" s="1">
        <v>15984709</v>
      </c>
      <c r="AQ1030" s="1">
        <v>4026819</v>
      </c>
      <c r="AR1030" s="1">
        <v>604023</v>
      </c>
      <c r="AS1030" s="1">
        <v>0</v>
      </c>
      <c r="AT1030" s="1">
        <f t="shared" si="111"/>
        <v>24764938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7208185</v>
      </c>
      <c r="G1031" s="1">
        <v>1462193</v>
      </c>
      <c r="H1031" s="1">
        <v>0</v>
      </c>
      <c r="I1031" s="1">
        <v>3258638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770581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1255840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550416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770581</v>
      </c>
      <c r="AM1031" s="1">
        <v>0</v>
      </c>
      <c r="AN1031" s="1">
        <v>20241434</v>
      </c>
      <c r="AO1031" s="1">
        <v>7556900</v>
      </c>
      <c r="AP1031" s="1">
        <v>12684534</v>
      </c>
      <c r="AQ1031" s="1">
        <v>4048287</v>
      </c>
      <c r="AR1031" s="1">
        <v>607243</v>
      </c>
      <c r="AS1031" s="1">
        <v>0</v>
      </c>
      <c r="AT1031" s="1">
        <f t="shared" si="111"/>
        <v>24896964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7243038</v>
      </c>
      <c r="G1032" s="1">
        <v>1571218</v>
      </c>
      <c r="H1032" s="1">
        <v>0</v>
      </c>
      <c r="I1032" s="1">
        <v>3282761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783104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1265136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559360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783104</v>
      </c>
      <c r="AM1032" s="1">
        <v>0</v>
      </c>
      <c r="AN1032" s="1">
        <v>20452721</v>
      </c>
      <c r="AO1032" s="1">
        <v>2471690</v>
      </c>
      <c r="AP1032" s="1">
        <v>17981031</v>
      </c>
      <c r="AQ1032" s="1">
        <v>4090544</v>
      </c>
      <c r="AR1032" s="1">
        <v>613582</v>
      </c>
      <c r="AS1032" s="1">
        <v>0</v>
      </c>
      <c r="AT1032" s="1">
        <f t="shared" si="111"/>
        <v>25156847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7235667</v>
      </c>
      <c r="G1033" s="1">
        <v>1960917</v>
      </c>
      <c r="H1033" s="1">
        <v>0</v>
      </c>
      <c r="I1033" s="1">
        <v>3277569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780363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1263136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557402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780363</v>
      </c>
      <c r="AM1033" s="1">
        <v>0</v>
      </c>
      <c r="AN1033" s="1">
        <v>21975417</v>
      </c>
      <c r="AO1033" s="1">
        <v>5978279</v>
      </c>
      <c r="AP1033" s="1">
        <v>15997138</v>
      </c>
      <c r="AQ1033" s="1">
        <v>4395083</v>
      </c>
      <c r="AR1033" s="1">
        <v>659263</v>
      </c>
      <c r="AS1033" s="1">
        <v>0</v>
      </c>
      <c r="AT1033" s="1">
        <f t="shared" si="111"/>
        <v>27029763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7241029</v>
      </c>
      <c r="G1034" s="1">
        <v>1177921</v>
      </c>
      <c r="H1034" s="1">
        <v>0</v>
      </c>
      <c r="I1034" s="1">
        <v>3281386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782401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1264607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558858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782401</v>
      </c>
      <c r="AM1034" s="1">
        <v>0</v>
      </c>
      <c r="AN1034" s="1">
        <v>20053603</v>
      </c>
      <c r="AO1034" s="1">
        <v>4143752</v>
      </c>
      <c r="AP1034" s="1">
        <v>15909851</v>
      </c>
      <c r="AQ1034" s="1">
        <v>4010721</v>
      </c>
      <c r="AR1034" s="1">
        <v>601608</v>
      </c>
      <c r="AS1034" s="1">
        <v>0</v>
      </c>
      <c r="AT1034" s="1">
        <f t="shared" si="111"/>
        <v>24665932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11033648</v>
      </c>
      <c r="G1035" s="1">
        <v>2929000</v>
      </c>
      <c r="H1035" s="1">
        <v>0</v>
      </c>
      <c r="I1035" s="1">
        <v>4895668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1142559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1886732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816112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979337</v>
      </c>
      <c r="AM1035" s="1">
        <v>0</v>
      </c>
      <c r="AN1035" s="1">
        <v>29308056</v>
      </c>
      <c r="AO1035" s="1">
        <v>5083754</v>
      </c>
      <c r="AP1035" s="1">
        <v>24224302</v>
      </c>
      <c r="AQ1035" s="1">
        <v>5861611</v>
      </c>
      <c r="AR1035" s="1">
        <v>879242</v>
      </c>
      <c r="AS1035" s="1">
        <v>0</v>
      </c>
      <c r="AT1035" s="1">
        <f t="shared" si="111"/>
        <v>36048909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7239687</v>
      </c>
      <c r="G1036" s="1">
        <v>1471920</v>
      </c>
      <c r="H1036" s="1">
        <v>0</v>
      </c>
      <c r="I1036" s="1">
        <v>3280316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781769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1264194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558407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781769</v>
      </c>
      <c r="AM1036" s="1">
        <v>0</v>
      </c>
      <c r="AN1036" s="1">
        <v>20343062</v>
      </c>
      <c r="AO1036" s="1">
        <v>4164014</v>
      </c>
      <c r="AP1036" s="1">
        <v>16179048</v>
      </c>
      <c r="AQ1036" s="1">
        <v>4068612</v>
      </c>
      <c r="AR1036" s="1">
        <v>610292</v>
      </c>
      <c r="AS1036" s="1">
        <v>0</v>
      </c>
      <c r="AT1036" s="1">
        <f t="shared" si="111"/>
        <v>25021966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8135783</v>
      </c>
      <c r="G1037" s="1">
        <v>2216504</v>
      </c>
      <c r="H1037" s="1">
        <v>0</v>
      </c>
      <c r="I1037" s="1">
        <v>3896459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1104141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1502920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788672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1104141</v>
      </c>
      <c r="AM1037" s="1">
        <v>0</v>
      </c>
      <c r="AN1037" s="1">
        <v>23713620</v>
      </c>
      <c r="AO1037" s="1">
        <v>3759953</v>
      </c>
      <c r="AP1037" s="1">
        <v>19953667</v>
      </c>
      <c r="AQ1037" s="1">
        <v>4742724</v>
      </c>
      <c r="AR1037" s="1">
        <v>711409</v>
      </c>
      <c r="AS1037" s="1">
        <v>0</v>
      </c>
      <c r="AT1037" s="1">
        <f t="shared" si="111"/>
        <v>29167753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7241029</v>
      </c>
      <c r="G1038" s="1">
        <v>1865041</v>
      </c>
      <c r="H1038" s="1">
        <v>0</v>
      </c>
      <c r="I1038" s="1">
        <v>3281386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782401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1264607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558858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782401</v>
      </c>
      <c r="AM1038" s="1">
        <v>0</v>
      </c>
      <c r="AN1038" s="1">
        <v>20740723</v>
      </c>
      <c r="AO1038" s="1">
        <v>2491851</v>
      </c>
      <c r="AP1038" s="1">
        <v>18248872</v>
      </c>
      <c r="AQ1038" s="1">
        <v>4148145</v>
      </c>
      <c r="AR1038" s="1">
        <v>622222</v>
      </c>
      <c r="AS1038" s="1">
        <v>0</v>
      </c>
      <c r="AT1038" s="1">
        <f t="shared" si="111"/>
        <v>25511090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7208185</v>
      </c>
      <c r="G1039" s="1">
        <v>1559673</v>
      </c>
      <c r="H1039" s="1">
        <v>0</v>
      </c>
      <c r="I1039" s="1">
        <v>3258638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770581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1255840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550416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770581</v>
      </c>
      <c r="AM1039" s="1">
        <v>0</v>
      </c>
      <c r="AN1039" s="1">
        <v>20338914</v>
      </c>
      <c r="AO1039" s="1">
        <v>2463724</v>
      </c>
      <c r="AP1039" s="1">
        <v>17875190</v>
      </c>
      <c r="AQ1039" s="1">
        <v>4067783</v>
      </c>
      <c r="AR1039" s="1">
        <v>610167</v>
      </c>
      <c r="AS1039" s="1">
        <v>0</v>
      </c>
      <c r="AT1039" s="1">
        <f t="shared" si="111"/>
        <v>25016864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11037536</v>
      </c>
      <c r="G1040" s="1">
        <v>2647507</v>
      </c>
      <c r="H1040" s="1">
        <v>0</v>
      </c>
      <c r="I1040" s="1">
        <v>4968617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1144428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1894896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817448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980938</v>
      </c>
      <c r="AM1040" s="1">
        <v>0</v>
      </c>
      <c r="AN1040" s="1">
        <v>29116370</v>
      </c>
      <c r="AO1040" s="1">
        <v>6395550</v>
      </c>
      <c r="AP1040" s="1">
        <v>22720820</v>
      </c>
      <c r="AQ1040" s="1">
        <v>5823274</v>
      </c>
      <c r="AR1040" s="1">
        <v>873491</v>
      </c>
      <c r="AS1040" s="1">
        <v>0</v>
      </c>
      <c r="AT1040" s="1">
        <f t="shared" si="111"/>
        <v>35813135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11271817</v>
      </c>
      <c r="G1041" s="1">
        <v>1966850</v>
      </c>
      <c r="H1041" s="1">
        <v>0</v>
      </c>
      <c r="I1041" s="1">
        <v>5057670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1229734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1949166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878381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1054057</v>
      </c>
      <c r="AM1041" s="1">
        <v>0</v>
      </c>
      <c r="AN1041" s="1">
        <v>30407675</v>
      </c>
      <c r="AO1041" s="1">
        <v>6798489</v>
      </c>
      <c r="AP1041" s="1">
        <v>23609186</v>
      </c>
      <c r="AQ1041" s="1">
        <v>6081535</v>
      </c>
      <c r="AR1041" s="1">
        <v>912230</v>
      </c>
      <c r="AS1041" s="1">
        <v>0</v>
      </c>
      <c r="AT1041" s="1">
        <f t="shared" si="111"/>
        <v>37401440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7380312</v>
      </c>
      <c r="G1042" s="1">
        <v>1818788</v>
      </c>
      <c r="H1042" s="1">
        <v>0</v>
      </c>
      <c r="I1042" s="1">
        <v>3377787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832445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1301759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594603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832445</v>
      </c>
      <c r="AM1042" s="1">
        <v>0</v>
      </c>
      <c r="AN1042" s="1">
        <v>21103139</v>
      </c>
      <c r="AO1042" s="1">
        <v>2517220</v>
      </c>
      <c r="AP1042" s="1">
        <v>18585919</v>
      </c>
      <c r="AQ1042" s="1">
        <v>4220628</v>
      </c>
      <c r="AR1042" s="1">
        <v>633094</v>
      </c>
      <c r="AS1042" s="1">
        <v>0</v>
      </c>
      <c r="AT1042" s="1">
        <f t="shared" si="111"/>
        <v>25956861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7536747</v>
      </c>
      <c r="G1043" s="1">
        <v>1877090</v>
      </c>
      <c r="H1043" s="1">
        <v>0</v>
      </c>
      <c r="I1043" s="1">
        <v>3486063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888654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1343487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634753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888654</v>
      </c>
      <c r="AM1043" s="1">
        <v>0</v>
      </c>
      <c r="AN1043" s="1">
        <v>22775448</v>
      </c>
      <c r="AO1043" s="1">
        <v>2634281</v>
      </c>
      <c r="AP1043" s="1">
        <v>20141167</v>
      </c>
      <c r="AQ1043" s="1">
        <v>4555090</v>
      </c>
      <c r="AR1043" s="1">
        <v>683263</v>
      </c>
      <c r="AS1043" s="1">
        <v>0</v>
      </c>
      <c r="AT1043" s="1">
        <f t="shared" si="111"/>
        <v>28013801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11255964</v>
      </c>
      <c r="G1044" s="1">
        <v>2424631</v>
      </c>
      <c r="H1044" s="1">
        <v>0</v>
      </c>
      <c r="I1044" s="1">
        <v>5119134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1224186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1952300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874418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1049302</v>
      </c>
      <c r="AM1044" s="1">
        <v>0</v>
      </c>
      <c r="AN1044" s="1">
        <v>30899935</v>
      </c>
      <c r="AO1044" s="1">
        <v>2821189</v>
      </c>
      <c r="AP1044" s="1">
        <v>28078746</v>
      </c>
      <c r="AQ1044" s="1">
        <v>6179987</v>
      </c>
      <c r="AR1044" s="1">
        <v>926998</v>
      </c>
      <c r="AS1044" s="1">
        <v>0</v>
      </c>
      <c r="AT1044" s="1">
        <f t="shared" si="111"/>
        <v>38006920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7613509</v>
      </c>
      <c r="G1045" s="1">
        <v>2011621</v>
      </c>
      <c r="H1045" s="1">
        <v>0</v>
      </c>
      <c r="I1045" s="1">
        <v>3539281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916330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1363997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654521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916330</v>
      </c>
      <c r="AM1045" s="1">
        <v>0</v>
      </c>
      <c r="AN1045" s="1">
        <v>21980589</v>
      </c>
      <c r="AO1045" s="1">
        <v>3358641</v>
      </c>
      <c r="AP1045" s="1">
        <v>18621948</v>
      </c>
      <c r="AQ1045" s="1">
        <v>4396118</v>
      </c>
      <c r="AR1045" s="1">
        <v>659418</v>
      </c>
      <c r="AS1045" s="1">
        <v>0</v>
      </c>
      <c r="AT1045" s="1">
        <f t="shared" si="111"/>
        <v>27036125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11091014</v>
      </c>
      <c r="G1046" s="1">
        <v>2657158</v>
      </c>
      <c r="H1046" s="1">
        <v>0</v>
      </c>
      <c r="I1046" s="1">
        <v>4934777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1163653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1901804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831181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997418</v>
      </c>
      <c r="AM1046" s="1">
        <v>0</v>
      </c>
      <c r="AN1046" s="1">
        <v>29202005</v>
      </c>
      <c r="AO1046" s="1">
        <v>5065937</v>
      </c>
      <c r="AP1046" s="1">
        <v>24136068</v>
      </c>
      <c r="AQ1046" s="1">
        <v>5840401</v>
      </c>
      <c r="AR1046" s="1">
        <v>876060</v>
      </c>
      <c r="AS1046" s="1">
        <v>0</v>
      </c>
      <c r="AT1046" s="1">
        <f t="shared" si="111"/>
        <v>35918466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7521386</v>
      </c>
      <c r="G1047" s="1">
        <v>935678</v>
      </c>
      <c r="H1047" s="1">
        <v>0</v>
      </c>
      <c r="I1047" s="1">
        <v>3475412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883116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1339382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630796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883116</v>
      </c>
      <c r="AM1047" s="1">
        <v>0</v>
      </c>
      <c r="AN1047" s="1">
        <v>20633886</v>
      </c>
      <c r="AO1047" s="1">
        <v>3544372</v>
      </c>
      <c r="AP1047" s="1">
        <v>17089514</v>
      </c>
      <c r="AQ1047" s="1">
        <v>4126777</v>
      </c>
      <c r="AR1047" s="1">
        <v>619017</v>
      </c>
      <c r="AS1047" s="1">
        <v>0</v>
      </c>
      <c r="AT1047" s="1">
        <f t="shared" si="111"/>
        <v>25379680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7273859</v>
      </c>
      <c r="G1048" s="1">
        <v>1482605</v>
      </c>
      <c r="H1048" s="1">
        <v>0</v>
      </c>
      <c r="I1048" s="1">
        <v>3304128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794216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1273372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567297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794216</v>
      </c>
      <c r="AM1048" s="1">
        <v>0</v>
      </c>
      <c r="AN1048" s="1">
        <v>20454693</v>
      </c>
      <c r="AO1048" s="1">
        <v>3251829</v>
      </c>
      <c r="AP1048" s="1">
        <v>17202864</v>
      </c>
      <c r="AQ1048" s="1">
        <v>4090939</v>
      </c>
      <c r="AR1048" s="1">
        <v>613641</v>
      </c>
      <c r="AS1048" s="1">
        <v>0</v>
      </c>
      <c r="AT1048" s="1">
        <f t="shared" si="111"/>
        <v>25159273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11267853</v>
      </c>
      <c r="G1049" s="1">
        <v>2873127</v>
      </c>
      <c r="H1049" s="1">
        <v>0</v>
      </c>
      <c r="I1049" s="1">
        <v>5055032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1228346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1948150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877391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1052869</v>
      </c>
      <c r="AM1049" s="1">
        <v>0</v>
      </c>
      <c r="AN1049" s="1">
        <v>29927768</v>
      </c>
      <c r="AO1049" s="1">
        <v>4611865</v>
      </c>
      <c r="AP1049" s="1">
        <v>25315903</v>
      </c>
      <c r="AQ1049" s="1">
        <v>5985554</v>
      </c>
      <c r="AR1049" s="1">
        <v>897833</v>
      </c>
      <c r="AS1049" s="1">
        <v>0</v>
      </c>
      <c r="AT1049" s="1">
        <f t="shared" si="111"/>
        <v>36811155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11191845</v>
      </c>
      <c r="G1050" s="1">
        <v>2843925</v>
      </c>
      <c r="H1050" s="1">
        <v>0</v>
      </c>
      <c r="I1050" s="1">
        <v>5004710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1200472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1928348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857480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1028976</v>
      </c>
      <c r="AM1050" s="1">
        <v>0</v>
      </c>
      <c r="AN1050" s="1">
        <v>29680756</v>
      </c>
      <c r="AO1050" s="1">
        <v>5205214</v>
      </c>
      <c r="AP1050" s="1">
        <v>24475542</v>
      </c>
      <c r="AQ1050" s="1">
        <v>5936151</v>
      </c>
      <c r="AR1050" s="1">
        <v>890423</v>
      </c>
      <c r="AS1050" s="1">
        <v>0</v>
      </c>
      <c r="AT1050" s="1">
        <f t="shared" si="111"/>
        <v>36507330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11094981</v>
      </c>
      <c r="G1051" s="1">
        <v>2953978</v>
      </c>
      <c r="H1051" s="1">
        <v>0</v>
      </c>
      <c r="I1051" s="1">
        <v>4937419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1165042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1902823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832173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998608</v>
      </c>
      <c r="AM1051" s="1">
        <v>0</v>
      </c>
      <c r="AN1051" s="1">
        <v>29510024</v>
      </c>
      <c r="AO1051" s="1">
        <v>5170610</v>
      </c>
      <c r="AP1051" s="1">
        <v>24339414</v>
      </c>
      <c r="AQ1051" s="1">
        <v>5902005</v>
      </c>
      <c r="AR1051" s="1">
        <v>885301</v>
      </c>
      <c r="AS1051" s="1">
        <v>0</v>
      </c>
      <c r="AT1051" s="1">
        <f t="shared" si="111"/>
        <v>36297330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7436503</v>
      </c>
      <c r="G1052" s="1">
        <v>1533206</v>
      </c>
      <c r="H1052" s="1">
        <v>0</v>
      </c>
      <c r="I1052" s="1">
        <v>3417619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852597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1316831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608998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852597</v>
      </c>
      <c r="AM1052" s="1">
        <v>0</v>
      </c>
      <c r="AN1052" s="1">
        <v>20983351</v>
      </c>
      <c r="AO1052" s="1">
        <v>3568835</v>
      </c>
      <c r="AP1052" s="1">
        <v>17414516</v>
      </c>
      <c r="AQ1052" s="1">
        <v>4196670</v>
      </c>
      <c r="AR1052" s="1">
        <v>629501</v>
      </c>
      <c r="AS1052" s="1">
        <v>0</v>
      </c>
      <c r="AT1052" s="1">
        <f t="shared" si="111"/>
        <v>25809522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7233656</v>
      </c>
      <c r="G1053" s="1">
        <v>1666081</v>
      </c>
      <c r="H1053" s="1">
        <v>0</v>
      </c>
      <c r="I1053" s="1">
        <v>3276196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779659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1262607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556898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779659</v>
      </c>
      <c r="AM1053" s="1">
        <v>0</v>
      </c>
      <c r="AN1053" s="1">
        <v>20519756</v>
      </c>
      <c r="AO1053" s="1">
        <v>3536383</v>
      </c>
      <c r="AP1053" s="1">
        <v>16983373</v>
      </c>
      <c r="AQ1053" s="1">
        <v>4103951</v>
      </c>
      <c r="AR1053" s="1">
        <v>615593</v>
      </c>
      <c r="AS1053" s="1">
        <v>0</v>
      </c>
      <c r="AT1053" s="1">
        <f t="shared" si="111"/>
        <v>25239300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11033648</v>
      </c>
      <c r="G1054" s="1">
        <v>2196750</v>
      </c>
      <c r="H1054" s="1">
        <v>0</v>
      </c>
      <c r="I1054" s="1">
        <v>4895668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1142559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1886732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816112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979337</v>
      </c>
      <c r="AM1054" s="1">
        <v>0</v>
      </c>
      <c r="AN1054" s="1">
        <v>28575806</v>
      </c>
      <c r="AO1054" s="1">
        <v>5444735</v>
      </c>
      <c r="AP1054" s="1">
        <v>23131071</v>
      </c>
      <c r="AQ1054" s="1">
        <v>5715161</v>
      </c>
      <c r="AR1054" s="1">
        <v>857274</v>
      </c>
      <c r="AS1054" s="1">
        <v>0</v>
      </c>
      <c r="AT1054" s="1">
        <f t="shared" si="111"/>
        <v>35148241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7708244</v>
      </c>
      <c r="G1055" s="1">
        <v>1941158</v>
      </c>
      <c r="H1055" s="1">
        <v>0</v>
      </c>
      <c r="I1055" s="1">
        <v>3605809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950296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1389343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678782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950296</v>
      </c>
      <c r="AM1055" s="1">
        <v>0</v>
      </c>
      <c r="AN1055" s="1">
        <v>22188928</v>
      </c>
      <c r="AO1055" s="1">
        <v>3653225</v>
      </c>
      <c r="AP1055" s="1">
        <v>18535703</v>
      </c>
      <c r="AQ1055" s="1">
        <v>4437786</v>
      </c>
      <c r="AR1055" s="1">
        <v>665668</v>
      </c>
      <c r="AS1055" s="1">
        <v>0</v>
      </c>
      <c r="AT1055" s="1">
        <f t="shared" si="111"/>
        <v>27292382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11519167</v>
      </c>
      <c r="G1056" s="1">
        <v>3126503</v>
      </c>
      <c r="H1056" s="1">
        <v>0</v>
      </c>
      <c r="I1056" s="1">
        <v>5225785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1320124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2013955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942945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1131534</v>
      </c>
      <c r="AM1056" s="1">
        <v>0</v>
      </c>
      <c r="AN1056" s="1">
        <v>30905013</v>
      </c>
      <c r="AO1056" s="1">
        <v>5430871</v>
      </c>
      <c r="AP1056" s="1">
        <v>25474142</v>
      </c>
      <c r="AQ1056" s="1">
        <v>6181003</v>
      </c>
      <c r="AR1056" s="1">
        <v>927150</v>
      </c>
      <c r="AS1056" s="1">
        <v>0</v>
      </c>
      <c r="AT1056" s="1">
        <f t="shared" si="111"/>
        <v>38013166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7467253</v>
      </c>
      <c r="G1057" s="1">
        <v>1748476</v>
      </c>
      <c r="H1057" s="1">
        <v>0</v>
      </c>
      <c r="I1057" s="1">
        <v>3438944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863684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1325049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616917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863684</v>
      </c>
      <c r="AM1057" s="1">
        <v>0</v>
      </c>
      <c r="AN1057" s="1">
        <v>21289007</v>
      </c>
      <c r="AO1057" s="1">
        <v>4230230</v>
      </c>
      <c r="AP1057" s="1">
        <v>17058777</v>
      </c>
      <c r="AQ1057" s="1">
        <v>4257801</v>
      </c>
      <c r="AR1057" s="1">
        <v>638670</v>
      </c>
      <c r="AS1057" s="1">
        <v>0</v>
      </c>
      <c r="AT1057" s="1">
        <f t="shared" si="111"/>
        <v>26185478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5265195</v>
      </c>
      <c r="G1058" s="1">
        <v>938575</v>
      </c>
      <c r="H1058" s="1">
        <v>0</v>
      </c>
      <c r="I1058" s="1">
        <v>3159117</v>
      </c>
      <c r="J1058" s="1">
        <v>0</v>
      </c>
      <c r="K1058" s="1">
        <v>0</v>
      </c>
      <c r="L1058" s="1">
        <v>3741390</v>
      </c>
      <c r="M1058" s="1">
        <v>400000</v>
      </c>
      <c r="N1058" s="1">
        <v>2808104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1652381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19064762</v>
      </c>
      <c r="AO1058" s="1">
        <v>1904533</v>
      </c>
      <c r="AP1058" s="1">
        <v>17160229</v>
      </c>
      <c r="AQ1058" s="1">
        <v>3812952</v>
      </c>
      <c r="AR1058" s="1">
        <v>571943</v>
      </c>
      <c r="AS1058" s="1">
        <v>265000</v>
      </c>
      <c r="AT1058" s="1">
        <f t="shared" si="111"/>
        <v>23714657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1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12712602</v>
      </c>
      <c r="G1059" s="1">
        <v>8166696</v>
      </c>
      <c r="H1059" s="1">
        <v>0</v>
      </c>
      <c r="I1059" s="1">
        <v>6061625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1612215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2338056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1151582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1842532</v>
      </c>
      <c r="AM1059" s="1">
        <v>0</v>
      </c>
      <c r="AN1059" s="1">
        <v>39510308</v>
      </c>
      <c r="AO1059" s="1">
        <v>4267732</v>
      </c>
      <c r="AP1059" s="1">
        <v>35242576</v>
      </c>
      <c r="AQ1059" s="1">
        <v>7902062</v>
      </c>
      <c r="AR1059" s="1">
        <v>1185309</v>
      </c>
      <c r="AS1059" s="1">
        <v>0</v>
      </c>
      <c r="AT1059" s="1">
        <f t="shared" si="111"/>
        <v>48597679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7305343</v>
      </c>
      <c r="G1060" s="1">
        <v>1690803</v>
      </c>
      <c r="H1060" s="1">
        <v>0</v>
      </c>
      <c r="I1060" s="1">
        <v>3321997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805397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1281342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575283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805397</v>
      </c>
      <c r="AM1060" s="1">
        <v>0</v>
      </c>
      <c r="AN1060" s="1">
        <v>20750562</v>
      </c>
      <c r="AO1060" s="1">
        <v>1908024</v>
      </c>
      <c r="AP1060" s="1">
        <v>18842538</v>
      </c>
      <c r="AQ1060" s="1">
        <v>4150112</v>
      </c>
      <c r="AR1060" s="1">
        <v>622517</v>
      </c>
      <c r="AS1060" s="1">
        <v>0</v>
      </c>
      <c r="AT1060" s="1">
        <f t="shared" si="111"/>
        <v>25523191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12533428</v>
      </c>
      <c r="G1061" s="1">
        <v>3184034</v>
      </c>
      <c r="H1061" s="1">
        <v>0</v>
      </c>
      <c r="I1061" s="1">
        <v>5908271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1690636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2278905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1207597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1449116</v>
      </c>
      <c r="AM1061" s="1">
        <v>0</v>
      </c>
      <c r="AN1061" s="1">
        <v>33876987</v>
      </c>
      <c r="AO1061" s="1">
        <v>3321334</v>
      </c>
      <c r="AP1061" s="1">
        <v>30555653</v>
      </c>
      <c r="AQ1061" s="1">
        <v>6775397</v>
      </c>
      <c r="AR1061" s="1">
        <v>1016310</v>
      </c>
      <c r="AS1061" s="1">
        <v>0</v>
      </c>
      <c r="AT1061" s="1">
        <f t="shared" si="111"/>
        <v>41668694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11577307</v>
      </c>
      <c r="G1062" s="1">
        <v>5020388</v>
      </c>
      <c r="H1062" s="1">
        <v>0</v>
      </c>
      <c r="I1062" s="1">
        <v>5589478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1348614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2155942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963296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2080719</v>
      </c>
      <c r="AM1062" s="1">
        <v>0</v>
      </c>
      <c r="AN1062" s="1">
        <v>36847013</v>
      </c>
      <c r="AO1062" s="1">
        <v>3744732</v>
      </c>
      <c r="AP1062" s="1">
        <v>33102281</v>
      </c>
      <c r="AQ1062" s="1">
        <v>7147149</v>
      </c>
      <c r="AR1062" s="1">
        <v>1072072</v>
      </c>
      <c r="AS1062" s="1">
        <v>0</v>
      </c>
      <c r="AT1062" s="1">
        <f t="shared" si="111"/>
        <v>45066234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11173441</v>
      </c>
      <c r="G1063" s="1">
        <v>6728016</v>
      </c>
      <c r="H1063" s="1">
        <v>0</v>
      </c>
      <c r="I1063" s="1">
        <v>5107279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1196574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1969951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854697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1367513</v>
      </c>
      <c r="AM1063" s="1">
        <v>0</v>
      </c>
      <c r="AN1063" s="1">
        <v>34022471</v>
      </c>
      <c r="AO1063" s="1">
        <v>3981746</v>
      </c>
      <c r="AP1063" s="1">
        <v>30040725</v>
      </c>
      <c r="AQ1063" s="1">
        <v>6804494</v>
      </c>
      <c r="AR1063" s="1">
        <v>1020674</v>
      </c>
      <c r="AS1063" s="1">
        <v>0</v>
      </c>
      <c r="AT1063" s="1">
        <f t="shared" si="111"/>
        <v>41847639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8168591</v>
      </c>
      <c r="G1064" s="1">
        <v>261914</v>
      </c>
      <c r="H1064" s="1">
        <v>0</v>
      </c>
      <c r="I1064" s="1">
        <v>4374057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1122260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1687137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801614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2404842</v>
      </c>
      <c r="AM1064" s="1">
        <v>0</v>
      </c>
      <c r="AN1064" s="1">
        <v>26051684</v>
      </c>
      <c r="AO1064" s="1">
        <v>2408006</v>
      </c>
      <c r="AP1064" s="1">
        <v>23643678</v>
      </c>
      <c r="AQ1064" s="1">
        <v>4988083</v>
      </c>
      <c r="AR1064" s="1">
        <v>748212</v>
      </c>
      <c r="AS1064" s="1">
        <v>0</v>
      </c>
      <c r="AT1064" s="1">
        <f t="shared" si="111"/>
        <v>31787979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8755131</v>
      </c>
      <c r="G1065" s="1">
        <v>7284106</v>
      </c>
      <c r="H1065" s="1">
        <v>0</v>
      </c>
      <c r="I1065" s="1">
        <v>4865881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1334508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1876839</v>
      </c>
      <c r="W1065" s="1">
        <v>1100000</v>
      </c>
      <c r="X1065" s="1">
        <v>1270906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953219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2859659</v>
      </c>
      <c r="AM1065" s="1">
        <v>0</v>
      </c>
      <c r="AN1065" s="1">
        <v>35320249</v>
      </c>
      <c r="AO1065" s="1">
        <v>5553062</v>
      </c>
      <c r="AP1065" s="1">
        <v>29767187</v>
      </c>
      <c r="AQ1065" s="1">
        <v>7064050</v>
      </c>
      <c r="AR1065" s="1">
        <v>1059607</v>
      </c>
      <c r="AS1065" s="1">
        <v>0</v>
      </c>
      <c r="AT1065" s="1">
        <f t="shared" si="111"/>
        <v>43443906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11434074</v>
      </c>
      <c r="G1066" s="1">
        <v>3599875</v>
      </c>
      <c r="H1066" s="1">
        <v>0</v>
      </c>
      <c r="I1066" s="1">
        <v>5227749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1290341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2016418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921672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1290341</v>
      </c>
      <c r="AM1066" s="1">
        <v>0</v>
      </c>
      <c r="AN1066" s="1">
        <v>31405470</v>
      </c>
      <c r="AO1066" s="1">
        <v>3556949</v>
      </c>
      <c r="AP1066" s="1">
        <v>27848521</v>
      </c>
      <c r="AQ1066" s="1">
        <v>6281094</v>
      </c>
      <c r="AR1066" s="1">
        <v>942164</v>
      </c>
      <c r="AS1066" s="1">
        <v>0</v>
      </c>
      <c r="AT1066" s="1">
        <f t="shared" si="111"/>
        <v>38628728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16826786</v>
      </c>
      <c r="G1067" s="1">
        <v>3141580</v>
      </c>
      <c r="H1067" s="1">
        <v>0</v>
      </c>
      <c r="I1067" s="1">
        <v>6813631</v>
      </c>
      <c r="J1067" s="1">
        <v>0</v>
      </c>
      <c r="K1067" s="1">
        <v>8387500</v>
      </c>
      <c r="L1067" s="1">
        <v>0</v>
      </c>
      <c r="M1067" s="1">
        <v>400000</v>
      </c>
      <c r="N1067" s="1">
        <v>-200150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2628114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1157363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1683533</v>
      </c>
      <c r="AM1067" s="1">
        <v>0</v>
      </c>
      <c r="AN1067" s="1">
        <v>41938357</v>
      </c>
      <c r="AO1067" s="1">
        <v>3517226</v>
      </c>
      <c r="AP1067" s="1">
        <v>38421131</v>
      </c>
      <c r="AQ1067" s="1">
        <v>8387672</v>
      </c>
      <c r="AR1067" s="1">
        <v>1258151</v>
      </c>
      <c r="AS1067" s="1">
        <v>0</v>
      </c>
      <c r="AT1067" s="1">
        <f t="shared" si="111"/>
        <v>51584180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1" si="116">"پروژه بهره برداري نيروگاه بوشهر"</f>
        <v>پروژه بهره برداري نيروگاه بوشهر</v>
      </c>
      <c r="F1068" s="1">
        <v>11330694</v>
      </c>
      <c r="G1068" s="1">
        <v>2309032</v>
      </c>
      <c r="H1068" s="1">
        <v>0</v>
      </c>
      <c r="I1068" s="1">
        <v>5280592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1252376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1983168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894555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1073466</v>
      </c>
      <c r="AM1068" s="1">
        <v>0</v>
      </c>
      <c r="AN1068" s="1">
        <v>31123883</v>
      </c>
      <c r="AO1068" s="1">
        <v>2858812</v>
      </c>
      <c r="AP1068" s="1">
        <v>28265071</v>
      </c>
      <c r="AQ1068" s="1">
        <v>6224777</v>
      </c>
      <c r="AR1068" s="1">
        <v>933716</v>
      </c>
      <c r="AS1068" s="1">
        <v>0</v>
      </c>
      <c r="AT1068" s="1">
        <f t="shared" si="111"/>
        <v>38282376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7484633</v>
      </c>
      <c r="G1069" s="1">
        <v>1650771</v>
      </c>
      <c r="H1069" s="1">
        <v>0</v>
      </c>
      <c r="I1069" s="1">
        <v>3446053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869928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1329191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621377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869928</v>
      </c>
      <c r="AM1069" s="1">
        <v>0</v>
      </c>
      <c r="AN1069" s="1">
        <v>21236881</v>
      </c>
      <c r="AO1069" s="1">
        <v>1526582</v>
      </c>
      <c r="AP1069" s="1">
        <v>19710299</v>
      </c>
      <c r="AQ1069" s="1">
        <v>4247376</v>
      </c>
      <c r="AR1069" s="1">
        <v>637106</v>
      </c>
      <c r="AS1069" s="1">
        <v>0</v>
      </c>
      <c r="AT1069" s="1">
        <f t="shared" si="111"/>
        <v>26121363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7224270</v>
      </c>
      <c r="G1070" s="1">
        <v>1075573</v>
      </c>
      <c r="H1070" s="1">
        <v>0</v>
      </c>
      <c r="I1070" s="1">
        <v>3265897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776212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1259703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554437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776212</v>
      </c>
      <c r="AM1070" s="1">
        <v>0</v>
      </c>
      <c r="AN1070" s="1">
        <v>19897304</v>
      </c>
      <c r="AO1070" s="1">
        <v>1432811</v>
      </c>
      <c r="AP1070" s="1">
        <v>18464493</v>
      </c>
      <c r="AQ1070" s="1">
        <v>3979461</v>
      </c>
      <c r="AR1070" s="1">
        <v>596919</v>
      </c>
      <c r="AS1070" s="1">
        <v>0</v>
      </c>
      <c r="AT1070" s="1">
        <f t="shared" si="111"/>
        <v>24473684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10795744</v>
      </c>
      <c r="G1071" s="1">
        <v>1698888</v>
      </c>
      <c r="H1071" s="1">
        <v>0</v>
      </c>
      <c r="I1071" s="1">
        <v>4728668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1055730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1823915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754094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904912</v>
      </c>
      <c r="AM1071" s="1">
        <v>0</v>
      </c>
      <c r="AN1071" s="1">
        <v>27386951</v>
      </c>
      <c r="AO1071" s="1">
        <v>1957087</v>
      </c>
      <c r="AP1071" s="1">
        <v>25429864</v>
      </c>
      <c r="AQ1071" s="1">
        <v>5477390</v>
      </c>
      <c r="AR1071" s="1">
        <v>821609</v>
      </c>
      <c r="AS1071" s="1">
        <v>0</v>
      </c>
      <c r="AT1071" s="1">
        <f t="shared" si="111"/>
        <v>33685950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11577356</v>
      </c>
      <c r="G1072" s="1">
        <v>160537</v>
      </c>
      <c r="H1072" s="1">
        <v>0</v>
      </c>
      <c r="I1072" s="1">
        <v>5362030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1343543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2068210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959674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1439510</v>
      </c>
      <c r="AM1072" s="1">
        <v>0</v>
      </c>
      <c r="AN1072" s="1">
        <v>29910860</v>
      </c>
      <c r="AO1072" s="1">
        <v>2655025</v>
      </c>
      <c r="AP1072" s="1">
        <v>27255835</v>
      </c>
      <c r="AQ1072" s="1">
        <v>5982172</v>
      </c>
      <c r="AR1072" s="1">
        <v>897326</v>
      </c>
      <c r="AS1072" s="1">
        <v>0</v>
      </c>
      <c r="AT1072" s="1">
        <f t="shared" si="111"/>
        <v>36790358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7944579</v>
      </c>
      <c r="G1073" s="1">
        <v>1803134</v>
      </c>
      <c r="H1073" s="1">
        <v>0</v>
      </c>
      <c r="I1073" s="1">
        <v>3764117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1035278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1451875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739484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1035278</v>
      </c>
      <c r="AM1073" s="1">
        <v>0</v>
      </c>
      <c r="AN1073" s="1">
        <v>22738745</v>
      </c>
      <c r="AO1073" s="1">
        <v>2086379</v>
      </c>
      <c r="AP1073" s="1">
        <v>20652366</v>
      </c>
      <c r="AQ1073" s="1">
        <v>4547749</v>
      </c>
      <c r="AR1073" s="1">
        <v>682162</v>
      </c>
      <c r="AS1073" s="1">
        <v>0</v>
      </c>
      <c r="AT1073" s="1">
        <f t="shared" si="111"/>
        <v>27968656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7582813</v>
      </c>
      <c r="G1074" s="1">
        <v>841656</v>
      </c>
      <c r="H1074" s="1">
        <v>0</v>
      </c>
      <c r="I1074" s="1">
        <v>3513984</v>
      </c>
      <c r="J1074" s="1">
        <v>0</v>
      </c>
      <c r="K1074" s="1">
        <v>0</v>
      </c>
      <c r="L1074" s="1">
        <v>0</v>
      </c>
      <c r="M1074" s="1">
        <v>400000</v>
      </c>
      <c r="N1074" s="1">
        <v>905263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1355393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646616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905263</v>
      </c>
      <c r="AM1074" s="1">
        <v>0</v>
      </c>
      <c r="AN1074" s="1">
        <v>17250988</v>
      </c>
      <c r="AO1074" s="1">
        <v>1247569</v>
      </c>
      <c r="AP1074" s="1">
        <v>16003419</v>
      </c>
      <c r="AQ1074" s="1">
        <v>3450198</v>
      </c>
      <c r="AR1074" s="1">
        <v>517530</v>
      </c>
      <c r="AS1074" s="1">
        <v>0</v>
      </c>
      <c r="AT1074" s="1">
        <f t="shared" si="111"/>
        <v>21218716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11830243</v>
      </c>
      <c r="G1075" s="1">
        <v>2454241</v>
      </c>
      <c r="H1075" s="1">
        <v>0</v>
      </c>
      <c r="I1075" s="1">
        <v>5560297</v>
      </c>
      <c r="J1075" s="1">
        <v>0</v>
      </c>
      <c r="K1075" s="1">
        <v>0</v>
      </c>
      <c r="L1075" s="1">
        <v>0</v>
      </c>
      <c r="M1075" s="1">
        <v>400000</v>
      </c>
      <c r="N1075" s="1">
        <v>1434343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2107885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1024531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1229436</v>
      </c>
      <c r="AM1075" s="1">
        <v>0</v>
      </c>
      <c r="AN1075" s="1">
        <v>27140976</v>
      </c>
      <c r="AO1075" s="1">
        <v>2189684</v>
      </c>
      <c r="AP1075" s="1">
        <v>24951292</v>
      </c>
      <c r="AQ1075" s="1">
        <v>5428195</v>
      </c>
      <c r="AR1075" s="1">
        <v>814229</v>
      </c>
      <c r="AS1075" s="1">
        <v>0</v>
      </c>
      <c r="AT1075" s="1">
        <f t="shared" si="111"/>
        <v>33383400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7291948</v>
      </c>
      <c r="G1076" s="1">
        <v>0</v>
      </c>
      <c r="H1076" s="1">
        <v>0</v>
      </c>
      <c r="I1076" s="1">
        <v>3312700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800546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1277756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571819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800546</v>
      </c>
      <c r="AM1076" s="1">
        <v>0</v>
      </c>
      <c r="AN1076" s="1">
        <v>20175315</v>
      </c>
      <c r="AO1076" s="1">
        <v>1452272</v>
      </c>
      <c r="AP1076" s="1">
        <v>18723043</v>
      </c>
      <c r="AQ1076" s="1">
        <v>4035063</v>
      </c>
      <c r="AR1076" s="1">
        <v>605259</v>
      </c>
      <c r="AS1076" s="1">
        <v>0</v>
      </c>
      <c r="AT1076" s="1">
        <f t="shared" si="111"/>
        <v>24815637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7260460</v>
      </c>
      <c r="G1077" s="1">
        <v>1280925</v>
      </c>
      <c r="H1077" s="1">
        <v>0</v>
      </c>
      <c r="I1077" s="1">
        <v>3291057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789364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1269408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563831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789364</v>
      </c>
      <c r="AM1077" s="1">
        <v>0</v>
      </c>
      <c r="AN1077" s="1">
        <v>20209409</v>
      </c>
      <c r="AO1077" s="1">
        <v>1454659</v>
      </c>
      <c r="AP1077" s="1">
        <v>18754750</v>
      </c>
      <c r="AQ1077" s="1">
        <v>4041882</v>
      </c>
      <c r="AR1077" s="1">
        <v>606282</v>
      </c>
      <c r="AS1077" s="1">
        <v>0</v>
      </c>
      <c r="AT1077" s="1">
        <f t="shared" si="111"/>
        <v>24857573</v>
      </c>
    </row>
    <row r="1078" spans="1:46">
      <c r="A1078" s="1" t="str">
        <f>"01360"</f>
        <v>01360</v>
      </c>
      <c r="B1078" s="1" t="str">
        <f>"سعيد"</f>
        <v>سعيد</v>
      </c>
      <c r="C1078" s="1" t="str">
        <f>"جعفري"</f>
        <v>جعفري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8572035</v>
      </c>
      <c r="G1078" s="1">
        <v>0</v>
      </c>
      <c r="H1078" s="1">
        <v>0</v>
      </c>
      <c r="I1078" s="1">
        <v>3806254</v>
      </c>
      <c r="J1078" s="1">
        <v>0</v>
      </c>
      <c r="K1078" s="1">
        <v>0</v>
      </c>
      <c r="L1078" s="1">
        <v>0</v>
      </c>
      <c r="M1078" s="1">
        <v>309677</v>
      </c>
      <c r="N1078" s="1">
        <v>895602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1468127</v>
      </c>
      <c r="W1078" s="1">
        <v>851613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639715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767659</v>
      </c>
      <c r="AM1078" s="1">
        <v>0</v>
      </c>
      <c r="AN1078" s="1">
        <v>17310682</v>
      </c>
      <c r="AO1078" s="1">
        <v>17310682</v>
      </c>
      <c r="AP1078" s="1">
        <v>0</v>
      </c>
      <c r="AQ1078" s="1">
        <v>3462136</v>
      </c>
      <c r="AR1078" s="1">
        <v>519320</v>
      </c>
      <c r="AS1078" s="1">
        <v>0</v>
      </c>
      <c r="AT1078" s="1">
        <f t="shared" si="111"/>
        <v>21292138</v>
      </c>
    </row>
    <row r="1079" spans="1:46">
      <c r="A1079" s="1" t="str">
        <f>"01361"</f>
        <v>01361</v>
      </c>
      <c r="B1079" s="1" t="str">
        <f>"عباس"</f>
        <v>عباس</v>
      </c>
      <c r="C1079" s="1" t="str">
        <f>"فولادي"</f>
        <v>فولادي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7790861</v>
      </c>
      <c r="G1079" s="1">
        <v>328540</v>
      </c>
      <c r="H1079" s="1">
        <v>0</v>
      </c>
      <c r="I1079" s="1">
        <v>3657820</v>
      </c>
      <c r="J1079" s="1">
        <v>0</v>
      </c>
      <c r="K1079" s="1">
        <v>4620000</v>
      </c>
      <c r="L1079" s="1">
        <v>0</v>
      </c>
      <c r="M1079" s="1">
        <v>400000</v>
      </c>
      <c r="N1079" s="1">
        <v>980021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1410874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700015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980021</v>
      </c>
      <c r="AM1079" s="1">
        <v>0</v>
      </c>
      <c r="AN1079" s="1">
        <v>21968152</v>
      </c>
      <c r="AO1079" s="1">
        <v>1577771</v>
      </c>
      <c r="AP1079" s="1">
        <v>20390381</v>
      </c>
      <c r="AQ1079" s="1">
        <v>4393630</v>
      </c>
      <c r="AR1079" s="1">
        <v>659045</v>
      </c>
      <c r="AS1079" s="1">
        <v>0</v>
      </c>
      <c r="AT1079" s="1">
        <f t="shared" si="111"/>
        <v>27020827</v>
      </c>
    </row>
    <row r="1080" spans="1:46">
      <c r="A1080" s="1" t="str">
        <f>"01362"</f>
        <v>01362</v>
      </c>
      <c r="B1080" s="1" t="str">
        <f>"حسين"</f>
        <v>حسين</v>
      </c>
      <c r="C1080" s="1" t="str">
        <f>"زارعي"</f>
        <v>زارعي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7383645</v>
      </c>
      <c r="G1080" s="1">
        <v>1014910</v>
      </c>
      <c r="H1080" s="1">
        <v>0</v>
      </c>
      <c r="I1080" s="1">
        <v>3428453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833774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1307520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595552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833774</v>
      </c>
      <c r="AM1080" s="1">
        <v>0</v>
      </c>
      <c r="AN1080" s="1">
        <v>20362628</v>
      </c>
      <c r="AO1080" s="1">
        <v>1465384</v>
      </c>
      <c r="AP1080" s="1">
        <v>18897244</v>
      </c>
      <c r="AQ1080" s="1">
        <v>4072526</v>
      </c>
      <c r="AR1080" s="1">
        <v>610879</v>
      </c>
      <c r="AS1080" s="1">
        <v>0</v>
      </c>
      <c r="AT1080" s="1">
        <f t="shared" si="111"/>
        <v>25046033</v>
      </c>
    </row>
    <row r="1081" spans="1:46">
      <c r="A1081" s="1" t="str">
        <f>"01363"</f>
        <v>01363</v>
      </c>
      <c r="B1081" s="1" t="str">
        <f>"مازيار"</f>
        <v>مازيار</v>
      </c>
      <c r="C1081" s="1" t="str">
        <f>"پرواز"</f>
        <v>پرواز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7575489</v>
      </c>
      <c r="G1081" s="1">
        <v>630316</v>
      </c>
      <c r="H1081" s="1">
        <v>0</v>
      </c>
      <c r="I1081" s="1">
        <v>3508831</v>
      </c>
      <c r="J1081" s="1">
        <v>0</v>
      </c>
      <c r="K1081" s="1">
        <v>3465000</v>
      </c>
      <c r="L1081" s="1">
        <v>0</v>
      </c>
      <c r="M1081" s="1">
        <v>400000</v>
      </c>
      <c r="N1081" s="1">
        <v>902537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1353406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644669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902537</v>
      </c>
      <c r="AM1081" s="1">
        <v>0</v>
      </c>
      <c r="AN1081" s="1">
        <v>20482785</v>
      </c>
      <c r="AO1081" s="1">
        <v>1905838</v>
      </c>
      <c r="AP1081" s="1">
        <v>18576947</v>
      </c>
      <c r="AQ1081" s="1">
        <v>4096557</v>
      </c>
      <c r="AR1081" s="1">
        <v>614484</v>
      </c>
      <c r="AS1081" s="1">
        <v>0</v>
      </c>
      <c r="AT1081" s="1">
        <f t="shared" si="111"/>
        <v>25193826</v>
      </c>
    </row>
    <row r="1082" spans="1:46">
      <c r="A1082" s="1" t="str">
        <f>"01364"</f>
        <v>01364</v>
      </c>
      <c r="B1082" s="1" t="str">
        <f>"ميثم"</f>
        <v>ميثم</v>
      </c>
      <c r="C1082" s="1" t="str">
        <f>"باغباني"</f>
        <v>باغباني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7638883</v>
      </c>
      <c r="G1082" s="1">
        <v>0</v>
      </c>
      <c r="H1082" s="1">
        <v>0</v>
      </c>
      <c r="I1082" s="1">
        <v>3552713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925372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1370332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660981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925372</v>
      </c>
      <c r="AM1082" s="1">
        <v>0</v>
      </c>
      <c r="AN1082" s="1">
        <v>21193653</v>
      </c>
      <c r="AO1082" s="1">
        <v>1523556</v>
      </c>
      <c r="AP1082" s="1">
        <v>19670097</v>
      </c>
      <c r="AQ1082" s="1">
        <v>4238731</v>
      </c>
      <c r="AR1082" s="1">
        <v>635810</v>
      </c>
      <c r="AS1082" s="1">
        <v>0</v>
      </c>
      <c r="AT1082" s="1">
        <f t="shared" si="111"/>
        <v>26068194</v>
      </c>
    </row>
    <row r="1083" spans="1:46">
      <c r="A1083" s="1" t="str">
        <f>"01365"</f>
        <v>01365</v>
      </c>
      <c r="B1083" s="1" t="str">
        <f>"سيد حسين"</f>
        <v>سيد حسين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7499999</v>
      </c>
      <c r="G1083" s="1">
        <v>827934</v>
      </c>
      <c r="H1083" s="1">
        <v>0</v>
      </c>
      <c r="I1083" s="1">
        <v>3456695</v>
      </c>
      <c r="J1083" s="1">
        <v>0</v>
      </c>
      <c r="K1083" s="1">
        <v>4620000</v>
      </c>
      <c r="L1083" s="1">
        <v>0</v>
      </c>
      <c r="M1083" s="1">
        <v>400000</v>
      </c>
      <c r="N1083" s="1">
        <v>875469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1333297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625335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875469</v>
      </c>
      <c r="AM1083" s="1">
        <v>0</v>
      </c>
      <c r="AN1083" s="1">
        <v>21614198</v>
      </c>
      <c r="AO1083" s="1">
        <v>1552994</v>
      </c>
      <c r="AP1083" s="1">
        <v>20061204</v>
      </c>
      <c r="AQ1083" s="1">
        <v>4322840</v>
      </c>
      <c r="AR1083" s="1">
        <v>648426</v>
      </c>
      <c r="AS1083" s="1">
        <v>0</v>
      </c>
      <c r="AT1083" s="1">
        <f t="shared" si="111"/>
        <v>26585464</v>
      </c>
    </row>
    <row r="1084" spans="1:46">
      <c r="A1084" s="1" t="str">
        <f>"01366"</f>
        <v>01366</v>
      </c>
      <c r="B1084" s="1" t="str">
        <f>"محسن"</f>
        <v>محسن</v>
      </c>
      <c r="C1084" s="1" t="str">
        <f>"حسيني"</f>
        <v>حسيني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8183714</v>
      </c>
      <c r="G1084" s="1">
        <v>1076092</v>
      </c>
      <c r="H1084" s="1">
        <v>0</v>
      </c>
      <c r="I1084" s="1">
        <v>4174086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1122212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1540381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801580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1122212</v>
      </c>
      <c r="AM1084" s="1">
        <v>0</v>
      </c>
      <c r="AN1084" s="1">
        <v>22985277</v>
      </c>
      <c r="AO1084" s="1">
        <v>1648969</v>
      </c>
      <c r="AP1084" s="1">
        <v>21336308</v>
      </c>
      <c r="AQ1084" s="1">
        <v>4597055</v>
      </c>
      <c r="AR1084" s="1">
        <v>689558</v>
      </c>
      <c r="AS1084" s="1">
        <v>0</v>
      </c>
      <c r="AT1084" s="1">
        <f t="shared" si="111"/>
        <v>28271890</v>
      </c>
    </row>
    <row r="1085" spans="1:46">
      <c r="A1085" s="1" t="str">
        <f>"01367"</f>
        <v>01367</v>
      </c>
      <c r="B1085" s="1" t="str">
        <f>"محمد مهدي"</f>
        <v>محمد مهدي</v>
      </c>
      <c r="C1085" s="1" t="str">
        <f>"ملک نصب اردکاني"</f>
        <v>ملک نصب اردکاني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7225614</v>
      </c>
      <c r="G1085" s="1">
        <v>1760605</v>
      </c>
      <c r="H1085" s="1">
        <v>0</v>
      </c>
      <c r="I1085" s="1">
        <v>3266966</v>
      </c>
      <c r="J1085" s="1">
        <v>0</v>
      </c>
      <c r="K1085" s="1">
        <v>3465000</v>
      </c>
      <c r="L1085" s="1">
        <v>0</v>
      </c>
      <c r="M1085" s="1">
        <v>400000</v>
      </c>
      <c r="N1085" s="1">
        <v>776845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1260116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554889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776845</v>
      </c>
      <c r="AM1085" s="1">
        <v>0</v>
      </c>
      <c r="AN1085" s="1">
        <v>20586880</v>
      </c>
      <c r="AO1085" s="1">
        <v>1481082</v>
      </c>
      <c r="AP1085" s="1">
        <v>19105798</v>
      </c>
      <c r="AQ1085" s="1">
        <v>4117376</v>
      </c>
      <c r="AR1085" s="1">
        <v>617606</v>
      </c>
      <c r="AS1085" s="1">
        <v>0</v>
      </c>
      <c r="AT1085" s="1">
        <f t="shared" si="111"/>
        <v>25321862</v>
      </c>
    </row>
    <row r="1086" spans="1:46">
      <c r="A1086" s="1" t="str">
        <f>"01368"</f>
        <v>01368</v>
      </c>
      <c r="B1086" s="1" t="str">
        <f>"سامان"</f>
        <v>سامان</v>
      </c>
      <c r="C1086" s="1" t="str">
        <f>"حيدري"</f>
        <v>حيدري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7264481</v>
      </c>
      <c r="G1086" s="1">
        <v>295844</v>
      </c>
      <c r="H1086" s="1">
        <v>0</v>
      </c>
      <c r="I1086" s="1">
        <v>3293801</v>
      </c>
      <c r="J1086" s="1">
        <v>0</v>
      </c>
      <c r="K1086" s="1">
        <v>4620000</v>
      </c>
      <c r="L1086" s="1">
        <v>0</v>
      </c>
      <c r="M1086" s="1">
        <v>400000</v>
      </c>
      <c r="N1086" s="1">
        <v>790772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1270466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564837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790772</v>
      </c>
      <c r="AM1086" s="1">
        <v>0</v>
      </c>
      <c r="AN1086" s="1">
        <v>20390973</v>
      </c>
      <c r="AO1086" s="1">
        <v>1467368</v>
      </c>
      <c r="AP1086" s="1">
        <v>18923605</v>
      </c>
      <c r="AQ1086" s="1">
        <v>4078195</v>
      </c>
      <c r="AR1086" s="1">
        <v>611729</v>
      </c>
      <c r="AS1086" s="1">
        <v>0</v>
      </c>
      <c r="AT1086" s="1">
        <f t="shared" si="111"/>
        <v>25080897</v>
      </c>
    </row>
    <row r="1087" spans="1:46">
      <c r="A1087" s="1" t="str">
        <f>"01370"</f>
        <v>01370</v>
      </c>
      <c r="B1087" s="1" t="str">
        <f>"علي"</f>
        <v>علي</v>
      </c>
      <c r="C1087" s="1" t="str">
        <f>"عباس زاده"</f>
        <v>عباس زاده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7249069</v>
      </c>
      <c r="G1087" s="1">
        <v>0</v>
      </c>
      <c r="H1087" s="1">
        <v>0</v>
      </c>
      <c r="I1087" s="1">
        <v>3283128</v>
      </c>
      <c r="J1087" s="1">
        <v>0</v>
      </c>
      <c r="K1087" s="1">
        <v>3465000</v>
      </c>
      <c r="L1087" s="1">
        <v>0</v>
      </c>
      <c r="M1087" s="1">
        <v>400000</v>
      </c>
      <c r="N1087" s="1">
        <v>785216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1266350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560869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785216</v>
      </c>
      <c r="AM1087" s="1">
        <v>0</v>
      </c>
      <c r="AN1087" s="1">
        <v>18894848</v>
      </c>
      <c r="AO1087" s="1">
        <v>1362639</v>
      </c>
      <c r="AP1087" s="1">
        <v>17532209</v>
      </c>
      <c r="AQ1087" s="1">
        <v>3778970</v>
      </c>
      <c r="AR1087" s="1">
        <v>566845</v>
      </c>
      <c r="AS1087" s="1">
        <v>0</v>
      </c>
      <c r="AT1087" s="1">
        <f t="shared" si="111"/>
        <v>23240663</v>
      </c>
    </row>
    <row r="1088" spans="1:46">
      <c r="A1088" s="1" t="str">
        <f>"01371"</f>
        <v>01371</v>
      </c>
      <c r="B1088" s="1" t="str">
        <f>"محمد"</f>
        <v>محمد</v>
      </c>
      <c r="C1088" s="1" t="str">
        <f>"روشني روز"</f>
        <v>روشني روز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7552106</v>
      </c>
      <c r="G1088" s="1">
        <v>1568554</v>
      </c>
      <c r="H1088" s="1">
        <v>0</v>
      </c>
      <c r="I1088" s="1">
        <v>3492718</v>
      </c>
      <c r="J1088" s="1">
        <v>0</v>
      </c>
      <c r="K1088" s="1">
        <v>4620000</v>
      </c>
      <c r="L1088" s="1">
        <v>0</v>
      </c>
      <c r="M1088" s="1">
        <v>400000</v>
      </c>
      <c r="N1088" s="1">
        <v>894191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1347191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638707</v>
      </c>
      <c r="AF1088" s="1">
        <v>1111269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894191</v>
      </c>
      <c r="AM1088" s="1">
        <v>0</v>
      </c>
      <c r="AN1088" s="1">
        <v>23618927</v>
      </c>
      <c r="AO1088" s="1">
        <v>1615536</v>
      </c>
      <c r="AP1088" s="1">
        <v>22003391</v>
      </c>
      <c r="AQ1088" s="1">
        <v>4501532</v>
      </c>
      <c r="AR1088" s="1">
        <v>675230</v>
      </c>
      <c r="AS1088" s="1">
        <v>0</v>
      </c>
      <c r="AT1088" s="1">
        <f t="shared" si="111"/>
        <v>28795689</v>
      </c>
    </row>
    <row r="1089" spans="1:46">
      <c r="A1089" s="1" t="str">
        <f>"01372"</f>
        <v>01372</v>
      </c>
      <c r="B1089" s="1" t="str">
        <f>"رضا"</f>
        <v>رضا</v>
      </c>
      <c r="C1089" s="1" t="str">
        <f>"محمدي"</f>
        <v>محمدي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7359574</v>
      </c>
      <c r="G1089" s="1">
        <v>1508714</v>
      </c>
      <c r="H1089" s="1">
        <v>0</v>
      </c>
      <c r="I1089" s="1">
        <v>3359471</v>
      </c>
      <c r="J1089" s="1">
        <v>0</v>
      </c>
      <c r="K1089" s="1">
        <v>3465000</v>
      </c>
      <c r="L1089" s="1">
        <v>0</v>
      </c>
      <c r="M1089" s="1">
        <v>400000</v>
      </c>
      <c r="N1089" s="1">
        <v>824862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1295796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589188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824862</v>
      </c>
      <c r="AM1089" s="1">
        <v>0</v>
      </c>
      <c r="AN1089" s="1">
        <v>20727467</v>
      </c>
      <c r="AO1089" s="1">
        <v>1490923</v>
      </c>
      <c r="AP1089" s="1">
        <v>19236544</v>
      </c>
      <c r="AQ1089" s="1">
        <v>4145493</v>
      </c>
      <c r="AR1089" s="1">
        <v>621824</v>
      </c>
      <c r="AS1089" s="1">
        <v>0</v>
      </c>
      <c r="AT1089" s="1">
        <f t="shared" si="111"/>
        <v>25494784</v>
      </c>
    </row>
    <row r="1090" spans="1:46">
      <c r="A1090" s="1" t="str">
        <f>"01373"</f>
        <v>01373</v>
      </c>
      <c r="B1090" s="1" t="str">
        <f>"محسن"</f>
        <v>محسن</v>
      </c>
      <c r="C1090" s="1" t="str">
        <f>"موحدنيا"</f>
        <v>موحدنيا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11822343</v>
      </c>
      <c r="G1090" s="1">
        <v>2943107</v>
      </c>
      <c r="H1090" s="1">
        <v>0</v>
      </c>
      <c r="I1090" s="1">
        <v>5561121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1431577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2106467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1022556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1227067</v>
      </c>
      <c r="AM1090" s="1">
        <v>0</v>
      </c>
      <c r="AN1090" s="1">
        <v>31739238</v>
      </c>
      <c r="AO1090" s="1">
        <v>2962192</v>
      </c>
      <c r="AP1090" s="1">
        <v>28777046</v>
      </c>
      <c r="AQ1090" s="1">
        <v>6347848</v>
      </c>
      <c r="AR1090" s="1">
        <v>952177</v>
      </c>
      <c r="AS1090" s="1">
        <v>0</v>
      </c>
      <c r="AT1090" s="1">
        <f t="shared" si="111"/>
        <v>39039263</v>
      </c>
    </row>
    <row r="1091" spans="1:46">
      <c r="A1091" s="1" t="str">
        <f>"01374"</f>
        <v>01374</v>
      </c>
      <c r="B1091" s="1" t="str">
        <f>"علي"</f>
        <v>علي</v>
      </c>
      <c r="C1091" s="1" t="str">
        <f>"اسماعيلي نسب"</f>
        <v>اسماعيلي نسب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11445379</v>
      </c>
      <c r="G1091" s="1">
        <v>2631183</v>
      </c>
      <c r="H1091" s="1">
        <v>0</v>
      </c>
      <c r="I1091" s="1">
        <v>5169605</v>
      </c>
      <c r="J1091" s="1">
        <v>0</v>
      </c>
      <c r="K1091" s="1">
        <v>5500000</v>
      </c>
      <c r="L1091" s="1">
        <v>0</v>
      </c>
      <c r="M1091" s="1">
        <v>400000</v>
      </c>
      <c r="N1091" s="1">
        <v>1293026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1993990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923588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1108308</v>
      </c>
      <c r="AM1091" s="1">
        <v>0</v>
      </c>
      <c r="AN1091" s="1">
        <v>31565079</v>
      </c>
      <c r="AO1091" s="1">
        <v>2932934</v>
      </c>
      <c r="AP1091" s="1">
        <v>28632145</v>
      </c>
      <c r="AQ1091" s="1">
        <v>6313016</v>
      </c>
      <c r="AR1091" s="1">
        <v>946952</v>
      </c>
      <c r="AS1091" s="1">
        <v>0</v>
      </c>
      <c r="AT1091" s="1">
        <f t="shared" ref="AT1091:AT1138" si="117">AS1091+AR1091+AQ1091+AN1091</f>
        <v>38825047</v>
      </c>
    </row>
    <row r="1092" spans="1:46">
      <c r="A1092" s="1" t="str">
        <f>"01375"</f>
        <v>01375</v>
      </c>
      <c r="B1092" s="1" t="str">
        <f>"نصراله"</f>
        <v>نصراله</v>
      </c>
      <c r="C1092" s="1" t="str">
        <f>"کرم پور"</f>
        <v>کرم پور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11002926</v>
      </c>
      <c r="G1092" s="1">
        <v>2186821</v>
      </c>
      <c r="H1092" s="1">
        <v>0</v>
      </c>
      <c r="I1092" s="1">
        <v>4869419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1131552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1878204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808251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969901</v>
      </c>
      <c r="AM1092" s="1">
        <v>0</v>
      </c>
      <c r="AN1092" s="1">
        <v>28472074</v>
      </c>
      <c r="AO1092" s="1">
        <v>2413308</v>
      </c>
      <c r="AP1092" s="1">
        <v>26058766</v>
      </c>
      <c r="AQ1092" s="1">
        <v>5694415</v>
      </c>
      <c r="AR1092" s="1">
        <v>854162</v>
      </c>
      <c r="AS1092" s="1">
        <v>0</v>
      </c>
      <c r="AT1092" s="1">
        <f t="shared" si="117"/>
        <v>35020651</v>
      </c>
    </row>
    <row r="1093" spans="1:46">
      <c r="A1093" s="1" t="str">
        <f>"01376"</f>
        <v>01376</v>
      </c>
      <c r="B1093" s="1" t="str">
        <f>"مهدي"</f>
        <v>مهدي</v>
      </c>
      <c r="C1093" s="1" t="str">
        <f>"افشين"</f>
        <v>افشين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10887971</v>
      </c>
      <c r="G1093" s="1">
        <v>1007332</v>
      </c>
      <c r="H1093" s="1">
        <v>0</v>
      </c>
      <c r="I1093" s="1">
        <v>4849101</v>
      </c>
      <c r="J1093" s="1">
        <v>0</v>
      </c>
      <c r="K1093" s="1">
        <v>4125000</v>
      </c>
      <c r="L1093" s="1">
        <v>0</v>
      </c>
      <c r="M1093" s="1">
        <v>400000</v>
      </c>
      <c r="N1093" s="1">
        <v>1089791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1853940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778421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934105</v>
      </c>
      <c r="AM1093" s="1">
        <v>0</v>
      </c>
      <c r="AN1093" s="1">
        <v>27025661</v>
      </c>
      <c r="AO1093" s="1">
        <v>2170310</v>
      </c>
      <c r="AP1093" s="1">
        <v>24855351</v>
      </c>
      <c r="AQ1093" s="1">
        <v>5405132</v>
      </c>
      <c r="AR1093" s="1">
        <v>810770</v>
      </c>
      <c r="AS1093" s="1">
        <v>0</v>
      </c>
      <c r="AT1093" s="1">
        <f t="shared" si="117"/>
        <v>33241563</v>
      </c>
    </row>
    <row r="1094" spans="1:46">
      <c r="A1094" s="1" t="str">
        <f>"01377"</f>
        <v>01377</v>
      </c>
      <c r="B1094" s="1" t="str">
        <f>"عليرضا"</f>
        <v>عليرضا</v>
      </c>
      <c r="C1094" s="1" t="str">
        <f>"گچ کاران"</f>
        <v>گچ کاران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7189406</v>
      </c>
      <c r="G1094" s="1">
        <v>97058</v>
      </c>
      <c r="H1094" s="1">
        <v>0</v>
      </c>
      <c r="I1094" s="1">
        <v>3241794</v>
      </c>
      <c r="J1094" s="1">
        <v>0</v>
      </c>
      <c r="K1094" s="1">
        <v>3465000</v>
      </c>
      <c r="L1094" s="1">
        <v>0</v>
      </c>
      <c r="M1094" s="1">
        <v>400000</v>
      </c>
      <c r="N1094" s="1">
        <v>763686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1250407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545489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763686</v>
      </c>
      <c r="AM1094" s="1">
        <v>0</v>
      </c>
      <c r="AN1094" s="1">
        <v>18816526</v>
      </c>
      <c r="AO1094" s="1">
        <v>1357157</v>
      </c>
      <c r="AP1094" s="1">
        <v>17459369</v>
      </c>
      <c r="AQ1094" s="1">
        <v>3763305</v>
      </c>
      <c r="AR1094" s="1">
        <v>564496</v>
      </c>
      <c r="AS1094" s="1">
        <v>0</v>
      </c>
      <c r="AT1094" s="1">
        <f t="shared" si="117"/>
        <v>23144327</v>
      </c>
    </row>
    <row r="1095" spans="1:46">
      <c r="A1095" s="1" t="str">
        <f>"01379"</f>
        <v>01379</v>
      </c>
      <c r="B1095" s="1" t="str">
        <f>"احمد"</f>
        <v>احمد</v>
      </c>
      <c r="C1095" s="1" t="str">
        <f>"ناطوري"</f>
        <v>ناطوري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10735167</v>
      </c>
      <c r="G1095" s="1">
        <v>1964863</v>
      </c>
      <c r="H1095" s="1">
        <v>0</v>
      </c>
      <c r="I1095" s="1">
        <v>4687696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1033764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1808111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738403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886084</v>
      </c>
      <c r="AM1095" s="1">
        <v>0</v>
      </c>
      <c r="AN1095" s="1">
        <v>27479088</v>
      </c>
      <c r="AO1095" s="1">
        <v>2098311</v>
      </c>
      <c r="AP1095" s="1">
        <v>25380777</v>
      </c>
      <c r="AQ1095" s="1">
        <v>5495818</v>
      </c>
      <c r="AR1095" s="1">
        <v>824373</v>
      </c>
      <c r="AS1095" s="1">
        <v>0</v>
      </c>
      <c r="AT1095" s="1">
        <f t="shared" si="117"/>
        <v>33799279</v>
      </c>
    </row>
    <row r="1096" spans="1:46">
      <c r="A1096" s="1" t="str">
        <f>"01380"</f>
        <v>01380</v>
      </c>
      <c r="B1096" s="1" t="str">
        <f>"ابوطالب"</f>
        <v>ابوطالب</v>
      </c>
      <c r="C1096" s="1" t="str">
        <f>"نوروزي"</f>
        <v>نوروزي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10770919</v>
      </c>
      <c r="G1096" s="1">
        <v>1692875</v>
      </c>
      <c r="H1096" s="1">
        <v>0</v>
      </c>
      <c r="I1096" s="1">
        <v>4711930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1046786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1817459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747705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897245</v>
      </c>
      <c r="AM1096" s="1">
        <v>0</v>
      </c>
      <c r="AN1096" s="1">
        <v>27309919</v>
      </c>
      <c r="AO1096" s="1">
        <v>2111749</v>
      </c>
      <c r="AP1096" s="1">
        <v>25198170</v>
      </c>
      <c r="AQ1096" s="1">
        <v>5461984</v>
      </c>
      <c r="AR1096" s="1">
        <v>819298</v>
      </c>
      <c r="AS1096" s="1">
        <v>0</v>
      </c>
      <c r="AT1096" s="1">
        <f t="shared" si="117"/>
        <v>33591201</v>
      </c>
    </row>
    <row r="1097" spans="1:46">
      <c r="A1097" s="1" t="str">
        <f>"01381"</f>
        <v>01381</v>
      </c>
      <c r="B1097" s="1" t="str">
        <f>"احسان"</f>
        <v>احسان</v>
      </c>
      <c r="C1097" s="1" t="str">
        <f>"شاهي غفاربي"</f>
        <v>شاهي غفاربي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11002926</v>
      </c>
      <c r="G1097" s="1">
        <v>1020517</v>
      </c>
      <c r="H1097" s="1">
        <v>0</v>
      </c>
      <c r="I1097" s="1">
        <v>4869419</v>
      </c>
      <c r="J1097" s="1">
        <v>0</v>
      </c>
      <c r="K1097" s="1">
        <v>4125000</v>
      </c>
      <c r="L1097" s="1">
        <v>0</v>
      </c>
      <c r="M1097" s="1">
        <v>400000</v>
      </c>
      <c r="N1097" s="1">
        <v>1131552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1878204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808251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969901</v>
      </c>
      <c r="AM1097" s="1">
        <v>0</v>
      </c>
      <c r="AN1097" s="1">
        <v>27305770</v>
      </c>
      <c r="AO1097" s="1">
        <v>2139826</v>
      </c>
      <c r="AP1097" s="1">
        <v>25165944</v>
      </c>
      <c r="AQ1097" s="1">
        <v>5461154</v>
      </c>
      <c r="AR1097" s="1">
        <v>819173</v>
      </c>
      <c r="AS1097" s="1">
        <v>0</v>
      </c>
      <c r="AT1097" s="1">
        <f t="shared" si="117"/>
        <v>33586097</v>
      </c>
    </row>
    <row r="1098" spans="1:46">
      <c r="A1098" s="1" t="str">
        <f>"01382"</f>
        <v>01382</v>
      </c>
      <c r="B1098" s="1" t="str">
        <f>"امين"</f>
        <v>امين</v>
      </c>
      <c r="C1098" s="1" t="str">
        <f>"پرهيزکار"</f>
        <v>پرهيزکار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11662568</v>
      </c>
      <c r="G1098" s="1">
        <v>2237750</v>
      </c>
      <c r="H1098" s="1">
        <v>0</v>
      </c>
      <c r="I1098" s="1">
        <v>5399512</v>
      </c>
      <c r="J1098" s="1">
        <v>0</v>
      </c>
      <c r="K1098" s="1">
        <v>5500000</v>
      </c>
      <c r="L1098" s="1">
        <v>0</v>
      </c>
      <c r="M1098" s="1">
        <v>400000</v>
      </c>
      <c r="N1098" s="1">
        <v>1372858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2059228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980613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1176734</v>
      </c>
      <c r="AM1098" s="1">
        <v>0</v>
      </c>
      <c r="AN1098" s="1">
        <v>31889263</v>
      </c>
      <c r="AO1098" s="1">
        <v>2987396</v>
      </c>
      <c r="AP1098" s="1">
        <v>28901867</v>
      </c>
      <c r="AQ1098" s="1">
        <v>6377853</v>
      </c>
      <c r="AR1098" s="1">
        <v>956678</v>
      </c>
      <c r="AS1098" s="1">
        <v>0</v>
      </c>
      <c r="AT1098" s="1">
        <f t="shared" si="117"/>
        <v>39223794</v>
      </c>
    </row>
    <row r="1099" spans="1:46">
      <c r="A1099" s="1" t="str">
        <f>"01383"</f>
        <v>01383</v>
      </c>
      <c r="B1099" s="1" t="str">
        <f>"صادق"</f>
        <v>صادق</v>
      </c>
      <c r="C1099" s="1" t="str">
        <f>"مختاري"</f>
        <v>مختاري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7218238</v>
      </c>
      <c r="G1099" s="1">
        <v>1269529</v>
      </c>
      <c r="H1099" s="1">
        <v>0</v>
      </c>
      <c r="I1099" s="1">
        <v>3261779</v>
      </c>
      <c r="J1099" s="1">
        <v>0</v>
      </c>
      <c r="K1099" s="1">
        <v>3465000</v>
      </c>
      <c r="L1099" s="1">
        <v>0</v>
      </c>
      <c r="M1099" s="1">
        <v>400000</v>
      </c>
      <c r="N1099" s="1">
        <v>774101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1258115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552929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774101</v>
      </c>
      <c r="AM1099" s="1">
        <v>0</v>
      </c>
      <c r="AN1099" s="1">
        <v>20073792</v>
      </c>
      <c r="AO1099" s="1">
        <v>1855311</v>
      </c>
      <c r="AP1099" s="1">
        <v>18218481</v>
      </c>
      <c r="AQ1099" s="1">
        <v>4014758</v>
      </c>
      <c r="AR1099" s="1">
        <v>602214</v>
      </c>
      <c r="AS1099" s="1">
        <v>0</v>
      </c>
      <c r="AT1099" s="1">
        <f t="shared" si="117"/>
        <v>24690764</v>
      </c>
    </row>
    <row r="1100" spans="1:46">
      <c r="A1100" s="1" t="str">
        <f>"01386"</f>
        <v>01386</v>
      </c>
      <c r="B1100" s="1" t="str">
        <f>"محمد"</f>
        <v>محمد</v>
      </c>
      <c r="C1100" s="1" t="str">
        <f>"شاهسوني"</f>
        <v>شاهسوني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11979506</v>
      </c>
      <c r="G1100" s="1">
        <v>2815697</v>
      </c>
      <c r="H1100" s="1">
        <v>0</v>
      </c>
      <c r="I1100" s="1">
        <v>5532128</v>
      </c>
      <c r="J1100" s="1">
        <v>0</v>
      </c>
      <c r="K1100" s="1">
        <v>5500000</v>
      </c>
      <c r="L1100" s="1">
        <v>0</v>
      </c>
      <c r="M1100" s="1">
        <v>400000</v>
      </c>
      <c r="N1100" s="1">
        <v>1488112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2133821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1062936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1275524</v>
      </c>
      <c r="AM1100" s="1">
        <v>0</v>
      </c>
      <c r="AN1100" s="1">
        <v>33287724</v>
      </c>
      <c r="AO1100" s="1">
        <v>3222338</v>
      </c>
      <c r="AP1100" s="1">
        <v>30065386</v>
      </c>
      <c r="AQ1100" s="1">
        <v>6657545</v>
      </c>
      <c r="AR1100" s="1">
        <v>998632</v>
      </c>
      <c r="AS1100" s="1">
        <v>0</v>
      </c>
      <c r="AT1100" s="1">
        <f t="shared" si="117"/>
        <v>40943901</v>
      </c>
    </row>
    <row r="1101" spans="1:46">
      <c r="A1101" s="1" t="str">
        <f>"01387"</f>
        <v>01387</v>
      </c>
      <c r="B1101" s="1" t="str">
        <f>"علي"</f>
        <v>علي</v>
      </c>
      <c r="C1101" s="1" t="str">
        <f>"صفي ياري خفري"</f>
        <v>صفي ياري خفري</v>
      </c>
      <c r="D1101" s="1" t="str">
        <f t="shared" si="114"/>
        <v>قراردادي بهره بردار</v>
      </c>
      <c r="E1101" s="1" t="str">
        <f t="shared" si="116"/>
        <v>پروژه بهره برداري نيروگاه بوشهر</v>
      </c>
      <c r="F1101" s="1">
        <v>11397109</v>
      </c>
      <c r="G1101" s="1">
        <v>0</v>
      </c>
      <c r="H1101" s="1">
        <v>0</v>
      </c>
      <c r="I1101" s="1">
        <v>5136818</v>
      </c>
      <c r="J1101" s="1">
        <v>0</v>
      </c>
      <c r="K1101" s="1">
        <v>3987500</v>
      </c>
      <c r="L1101" s="1">
        <v>0</v>
      </c>
      <c r="M1101" s="1">
        <v>400000</v>
      </c>
      <c r="N1101" s="1">
        <v>1275367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1981344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910976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1093172</v>
      </c>
      <c r="AM1101" s="1">
        <v>0</v>
      </c>
      <c r="AN1101" s="1">
        <v>27282286</v>
      </c>
      <c r="AO1101" s="1">
        <v>2213424</v>
      </c>
      <c r="AP1101" s="1">
        <v>25068862</v>
      </c>
      <c r="AQ1101" s="1">
        <v>5456457</v>
      </c>
      <c r="AR1101" s="1">
        <v>818469</v>
      </c>
      <c r="AS1101" s="1">
        <v>0</v>
      </c>
      <c r="AT1101" s="1">
        <f t="shared" si="117"/>
        <v>33557212</v>
      </c>
    </row>
    <row r="1102" spans="1:46">
      <c r="A1102" s="1" t="str">
        <f>"01388"</f>
        <v>01388</v>
      </c>
      <c r="B1102" s="1" t="str">
        <f>"پوريا"</f>
        <v>پوريا</v>
      </c>
      <c r="C1102" s="1" t="str">
        <f>"ميرسنجري"</f>
        <v>ميرسنجري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4795378</v>
      </c>
      <c r="G1102" s="1">
        <v>0</v>
      </c>
      <c r="H1102" s="1">
        <v>0</v>
      </c>
      <c r="I1102" s="1">
        <v>2877227</v>
      </c>
      <c r="J1102" s="1">
        <v>0</v>
      </c>
      <c r="K1102" s="1">
        <v>0</v>
      </c>
      <c r="L1102" s="1">
        <v>3576160</v>
      </c>
      <c r="M1102" s="1">
        <v>400000</v>
      </c>
      <c r="N1102" s="1">
        <v>2557535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1535629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16841929</v>
      </c>
      <c r="AO1102" s="1">
        <v>1218935</v>
      </c>
      <c r="AP1102" s="1">
        <v>15622994</v>
      </c>
      <c r="AQ1102" s="1">
        <v>3368386</v>
      </c>
      <c r="AR1102" s="1">
        <v>505258</v>
      </c>
      <c r="AS1102" s="1">
        <v>0</v>
      </c>
      <c r="AT1102" s="1">
        <f t="shared" si="117"/>
        <v>20715573</v>
      </c>
    </row>
    <row r="1103" spans="1:46">
      <c r="A1103" s="1" t="str">
        <f>"01389"</f>
        <v>01389</v>
      </c>
      <c r="B1103" s="1" t="str">
        <f>"عيسي"</f>
        <v>عيسي</v>
      </c>
      <c r="C1103" s="1" t="str">
        <f>"زنده بودي"</f>
        <v>زنده بودي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10742267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374194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1029032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12145493</v>
      </c>
      <c r="AO1103" s="1">
        <v>890185</v>
      </c>
      <c r="AP1103" s="1">
        <v>11255308</v>
      </c>
      <c r="AQ1103" s="1">
        <v>2429099</v>
      </c>
      <c r="AR1103" s="1">
        <v>364365</v>
      </c>
      <c r="AS1103" s="1">
        <v>0</v>
      </c>
      <c r="AT1103" s="1">
        <f t="shared" si="117"/>
        <v>14938957</v>
      </c>
    </row>
    <row r="1104" spans="1:46">
      <c r="A1104" s="1" t="str">
        <f>"01390"</f>
        <v>01390</v>
      </c>
      <c r="B1104" s="1" t="str">
        <f>"محمد"</f>
        <v>محمد</v>
      </c>
      <c r="C1104" s="1" t="str">
        <f>"صبوريان"</f>
        <v>صبوريان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10742267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374194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1029032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12145493</v>
      </c>
      <c r="AO1104" s="1">
        <v>890185</v>
      </c>
      <c r="AP1104" s="1">
        <v>11255308</v>
      </c>
      <c r="AQ1104" s="1">
        <v>2429099</v>
      </c>
      <c r="AR1104" s="1">
        <v>364365</v>
      </c>
      <c r="AS1104" s="1">
        <v>0</v>
      </c>
      <c r="AT1104" s="1">
        <f t="shared" si="117"/>
        <v>14938957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370423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12903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35484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418810</v>
      </c>
      <c r="AO1105" s="1">
        <v>31317</v>
      </c>
      <c r="AP1105" s="1">
        <v>387493</v>
      </c>
      <c r="AQ1105" s="1">
        <v>83762</v>
      </c>
      <c r="AR1105" s="1">
        <v>12564</v>
      </c>
      <c r="AS1105" s="1">
        <v>0</v>
      </c>
      <c r="AT1105" s="1">
        <f t="shared" si="117"/>
        <v>515136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370423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12903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35484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418810</v>
      </c>
      <c r="AO1106" s="1">
        <v>31317</v>
      </c>
      <c r="AP1106" s="1">
        <v>387493</v>
      </c>
      <c r="AQ1106" s="1">
        <v>83762</v>
      </c>
      <c r="AR1106" s="1">
        <v>12564</v>
      </c>
      <c r="AS1106" s="1">
        <v>0</v>
      </c>
      <c r="AT1106" s="1">
        <f t="shared" si="117"/>
        <v>515136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370423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12903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35484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418810</v>
      </c>
      <c r="AO1107" s="1">
        <v>31317</v>
      </c>
      <c r="AP1107" s="1">
        <v>387493</v>
      </c>
      <c r="AQ1107" s="1">
        <v>83762</v>
      </c>
      <c r="AR1107" s="1">
        <v>12564</v>
      </c>
      <c r="AS1107" s="1">
        <v>0</v>
      </c>
      <c r="AT1107" s="1">
        <f t="shared" si="117"/>
        <v>515136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370423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12903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35484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418810</v>
      </c>
      <c r="AO1108" s="1">
        <v>31317</v>
      </c>
      <c r="AP1108" s="1">
        <v>387493</v>
      </c>
      <c r="AQ1108" s="1">
        <v>83762</v>
      </c>
      <c r="AR1108" s="1">
        <v>12564</v>
      </c>
      <c r="AS1108" s="1">
        <v>0</v>
      </c>
      <c r="AT1108" s="1">
        <f t="shared" si="117"/>
        <v>515136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370423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12903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35484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418810</v>
      </c>
      <c r="AO1109" s="1">
        <v>31317</v>
      </c>
      <c r="AP1109" s="1">
        <v>387493</v>
      </c>
      <c r="AQ1109" s="1">
        <v>83762</v>
      </c>
      <c r="AR1109" s="1">
        <v>12564</v>
      </c>
      <c r="AS1109" s="1">
        <v>0</v>
      </c>
      <c r="AT1109" s="1">
        <f t="shared" si="117"/>
        <v>515136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370423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12903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35484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418810</v>
      </c>
      <c r="AO1110" s="1">
        <v>31317</v>
      </c>
      <c r="AP1110" s="1">
        <v>387493</v>
      </c>
      <c r="AQ1110" s="1">
        <v>83762</v>
      </c>
      <c r="AR1110" s="1">
        <v>12564</v>
      </c>
      <c r="AS1110" s="1">
        <v>0</v>
      </c>
      <c r="AT1110" s="1">
        <f t="shared" si="117"/>
        <v>515136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370423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12903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35484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418810</v>
      </c>
      <c r="AO1111" s="1">
        <v>31317</v>
      </c>
      <c r="AP1111" s="1">
        <v>387493</v>
      </c>
      <c r="AQ1111" s="1">
        <v>83762</v>
      </c>
      <c r="AR1111" s="1">
        <v>12564</v>
      </c>
      <c r="AS1111" s="1">
        <v>0</v>
      </c>
      <c r="AT1111" s="1">
        <f t="shared" si="117"/>
        <v>515136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370423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12903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35484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418810</v>
      </c>
      <c r="AO1112" s="1">
        <v>31317</v>
      </c>
      <c r="AP1112" s="1">
        <v>387493</v>
      </c>
      <c r="AQ1112" s="1">
        <v>83762</v>
      </c>
      <c r="AR1112" s="1">
        <v>12564</v>
      </c>
      <c r="AS1112" s="1">
        <v>0</v>
      </c>
      <c r="AT1112" s="1">
        <f t="shared" si="117"/>
        <v>515136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370423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12903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35484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418810</v>
      </c>
      <c r="AO1113" s="1">
        <v>31317</v>
      </c>
      <c r="AP1113" s="1">
        <v>387493</v>
      </c>
      <c r="AQ1113" s="1">
        <v>83762</v>
      </c>
      <c r="AR1113" s="1">
        <v>12564</v>
      </c>
      <c r="AS1113" s="1">
        <v>0</v>
      </c>
      <c r="AT1113" s="1">
        <f t="shared" si="117"/>
        <v>515136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370423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12903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35484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418810</v>
      </c>
      <c r="AO1114" s="1">
        <v>31317</v>
      </c>
      <c r="AP1114" s="1">
        <v>387493</v>
      </c>
      <c r="AQ1114" s="1">
        <v>83762</v>
      </c>
      <c r="AR1114" s="1">
        <v>12564</v>
      </c>
      <c r="AS1114" s="1">
        <v>0</v>
      </c>
      <c r="AT1114" s="1">
        <f t="shared" si="117"/>
        <v>515136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370423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12903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35484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418810</v>
      </c>
      <c r="AO1115" s="1">
        <v>31317</v>
      </c>
      <c r="AP1115" s="1">
        <v>387493</v>
      </c>
      <c r="AQ1115" s="1">
        <v>83762</v>
      </c>
      <c r="AR1115" s="1">
        <v>12564</v>
      </c>
      <c r="AS1115" s="1">
        <v>0</v>
      </c>
      <c r="AT1115" s="1">
        <f t="shared" si="117"/>
        <v>515136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370423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12903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35484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418810</v>
      </c>
      <c r="AO1116" s="1">
        <v>31317</v>
      </c>
      <c r="AP1116" s="1">
        <v>387493</v>
      </c>
      <c r="AQ1116" s="1">
        <v>83762</v>
      </c>
      <c r="AR1116" s="1">
        <v>12564</v>
      </c>
      <c r="AS1116" s="1">
        <v>0</v>
      </c>
      <c r="AT1116" s="1">
        <f t="shared" si="117"/>
        <v>515136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370423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12903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35484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418810</v>
      </c>
      <c r="AO1117" s="1">
        <v>31317</v>
      </c>
      <c r="AP1117" s="1">
        <v>387493</v>
      </c>
      <c r="AQ1117" s="1">
        <v>83762</v>
      </c>
      <c r="AR1117" s="1">
        <v>12564</v>
      </c>
      <c r="AS1117" s="1">
        <v>0</v>
      </c>
      <c r="AT1117" s="1">
        <f t="shared" si="117"/>
        <v>515136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370423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12903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35484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418810</v>
      </c>
      <c r="AO1118" s="1">
        <v>31317</v>
      </c>
      <c r="AP1118" s="1">
        <v>387493</v>
      </c>
      <c r="AQ1118" s="1">
        <v>83762</v>
      </c>
      <c r="AR1118" s="1">
        <v>12564</v>
      </c>
      <c r="AS1118" s="1">
        <v>0</v>
      </c>
      <c r="AT1118" s="1">
        <f t="shared" si="117"/>
        <v>515136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370423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12903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35484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418810</v>
      </c>
      <c r="AO1119" s="1">
        <v>31317</v>
      </c>
      <c r="AP1119" s="1">
        <v>387493</v>
      </c>
      <c r="AQ1119" s="1">
        <v>83762</v>
      </c>
      <c r="AR1119" s="1">
        <v>12564</v>
      </c>
      <c r="AS1119" s="1">
        <v>0</v>
      </c>
      <c r="AT1119" s="1">
        <f t="shared" si="117"/>
        <v>515136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370423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12903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35484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418810</v>
      </c>
      <c r="AO1120" s="1">
        <v>31317</v>
      </c>
      <c r="AP1120" s="1">
        <v>387493</v>
      </c>
      <c r="AQ1120" s="1">
        <v>83762</v>
      </c>
      <c r="AR1120" s="1">
        <v>12564</v>
      </c>
      <c r="AS1120" s="1">
        <v>0</v>
      </c>
      <c r="AT1120" s="1">
        <f t="shared" si="117"/>
        <v>515136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370423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12903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35484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418810</v>
      </c>
      <c r="AO1121" s="1">
        <v>31317</v>
      </c>
      <c r="AP1121" s="1">
        <v>387493</v>
      </c>
      <c r="AQ1121" s="1">
        <v>83762</v>
      </c>
      <c r="AR1121" s="1">
        <v>12564</v>
      </c>
      <c r="AS1121" s="1">
        <v>0</v>
      </c>
      <c r="AT1121" s="1">
        <f t="shared" si="117"/>
        <v>515136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370423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12903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35484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418810</v>
      </c>
      <c r="AO1122" s="1">
        <v>31317</v>
      </c>
      <c r="AP1122" s="1">
        <v>387493</v>
      </c>
      <c r="AQ1122" s="1">
        <v>83762</v>
      </c>
      <c r="AR1122" s="1">
        <v>12564</v>
      </c>
      <c r="AS1122" s="1">
        <v>0</v>
      </c>
      <c r="AT1122" s="1">
        <f t="shared" si="117"/>
        <v>515136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"اندرياري"</f>
        <v>اندرياري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370423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12903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35484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418810</v>
      </c>
      <c r="AO1123" s="1">
        <v>31317</v>
      </c>
      <c r="AP1123" s="1">
        <v>387493</v>
      </c>
      <c r="AQ1123" s="1">
        <v>83762</v>
      </c>
      <c r="AR1123" s="1">
        <v>12564</v>
      </c>
      <c r="AS1123" s="1">
        <v>0</v>
      </c>
      <c r="AT1123" s="1">
        <f t="shared" si="117"/>
        <v>515136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370423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12903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35484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418810</v>
      </c>
      <c r="AO1124" s="1">
        <v>31317</v>
      </c>
      <c r="AP1124" s="1">
        <v>387493</v>
      </c>
      <c r="AQ1124" s="1">
        <v>83762</v>
      </c>
      <c r="AR1124" s="1">
        <v>12564</v>
      </c>
      <c r="AS1124" s="1">
        <v>0</v>
      </c>
      <c r="AT1124" s="1">
        <f t="shared" si="117"/>
        <v>515136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370423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12903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35484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418810</v>
      </c>
      <c r="AO1125" s="1">
        <v>31317</v>
      </c>
      <c r="AP1125" s="1">
        <v>387493</v>
      </c>
      <c r="AQ1125" s="1">
        <v>83762</v>
      </c>
      <c r="AR1125" s="1">
        <v>12564</v>
      </c>
      <c r="AS1125" s="1">
        <v>0</v>
      </c>
      <c r="AT1125" s="1">
        <f t="shared" si="117"/>
        <v>515136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370423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12903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35484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418810</v>
      </c>
      <c r="AO1126" s="1">
        <v>31317</v>
      </c>
      <c r="AP1126" s="1">
        <v>387493</v>
      </c>
      <c r="AQ1126" s="1">
        <v>83762</v>
      </c>
      <c r="AR1126" s="1">
        <v>12564</v>
      </c>
      <c r="AS1126" s="1">
        <v>0</v>
      </c>
      <c r="AT1126" s="1">
        <f t="shared" si="117"/>
        <v>515136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370423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12903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35484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418810</v>
      </c>
      <c r="AO1127" s="1">
        <v>31317</v>
      </c>
      <c r="AP1127" s="1">
        <v>387493</v>
      </c>
      <c r="AQ1127" s="1">
        <v>83762</v>
      </c>
      <c r="AR1127" s="1">
        <v>12564</v>
      </c>
      <c r="AS1127" s="1">
        <v>0</v>
      </c>
      <c r="AT1127" s="1">
        <f t="shared" si="117"/>
        <v>515136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370423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12903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35484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418810</v>
      </c>
      <c r="AO1128" s="1">
        <v>31317</v>
      </c>
      <c r="AP1128" s="1">
        <v>387493</v>
      </c>
      <c r="AQ1128" s="1">
        <v>83762</v>
      </c>
      <c r="AR1128" s="1">
        <v>12564</v>
      </c>
      <c r="AS1128" s="1">
        <v>0</v>
      </c>
      <c r="AT1128" s="1">
        <f t="shared" si="117"/>
        <v>515136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370423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12903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35484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418810</v>
      </c>
      <c r="AO1129" s="1">
        <v>31317</v>
      </c>
      <c r="AP1129" s="1">
        <v>387493</v>
      </c>
      <c r="AQ1129" s="1">
        <v>83762</v>
      </c>
      <c r="AR1129" s="1">
        <v>12564</v>
      </c>
      <c r="AS1129" s="1">
        <v>0</v>
      </c>
      <c r="AT1129" s="1">
        <f t="shared" si="117"/>
        <v>515136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370423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12903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35484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418810</v>
      </c>
      <c r="AO1130" s="1">
        <v>31317</v>
      </c>
      <c r="AP1130" s="1">
        <v>387493</v>
      </c>
      <c r="AQ1130" s="1">
        <v>83762</v>
      </c>
      <c r="AR1130" s="1">
        <v>12564</v>
      </c>
      <c r="AS1130" s="1">
        <v>0</v>
      </c>
      <c r="AT1130" s="1">
        <f t="shared" si="117"/>
        <v>515136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370423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12903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35484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418810</v>
      </c>
      <c r="AO1131" s="1">
        <v>31317</v>
      </c>
      <c r="AP1131" s="1">
        <v>387493</v>
      </c>
      <c r="AQ1131" s="1">
        <v>83762</v>
      </c>
      <c r="AR1131" s="1">
        <v>12564</v>
      </c>
      <c r="AS1131" s="1">
        <v>0</v>
      </c>
      <c r="AT1131" s="1">
        <f t="shared" si="117"/>
        <v>515136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370423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12903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35484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418810</v>
      </c>
      <c r="AO1132" s="1">
        <v>31317</v>
      </c>
      <c r="AP1132" s="1">
        <v>387493</v>
      </c>
      <c r="AQ1132" s="1">
        <v>83762</v>
      </c>
      <c r="AR1132" s="1">
        <v>12564</v>
      </c>
      <c r="AS1132" s="1">
        <v>0</v>
      </c>
      <c r="AT1132" s="1">
        <f t="shared" si="117"/>
        <v>515136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370423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12903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35484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418810</v>
      </c>
      <c r="AO1133" s="1">
        <v>31317</v>
      </c>
      <c r="AP1133" s="1">
        <v>387493</v>
      </c>
      <c r="AQ1133" s="1">
        <v>83762</v>
      </c>
      <c r="AR1133" s="1">
        <v>12564</v>
      </c>
      <c r="AS1133" s="1">
        <v>0</v>
      </c>
      <c r="AT1133" s="1">
        <f t="shared" si="117"/>
        <v>515136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370423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12903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35484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418810</v>
      </c>
      <c r="AO1134" s="1">
        <v>31317</v>
      </c>
      <c r="AP1134" s="1">
        <v>387493</v>
      </c>
      <c r="AQ1134" s="1">
        <v>83762</v>
      </c>
      <c r="AR1134" s="1">
        <v>12564</v>
      </c>
      <c r="AS1134" s="1">
        <v>0</v>
      </c>
      <c r="AT1134" s="1">
        <f t="shared" si="117"/>
        <v>515136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370423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12903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35484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418810</v>
      </c>
      <c r="AO1135" s="1">
        <v>31317</v>
      </c>
      <c r="AP1135" s="1">
        <v>387493</v>
      </c>
      <c r="AQ1135" s="1">
        <v>83762</v>
      </c>
      <c r="AR1135" s="1">
        <v>12564</v>
      </c>
      <c r="AS1135" s="1">
        <v>0</v>
      </c>
      <c r="AT1135" s="1">
        <f t="shared" si="117"/>
        <v>515136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370423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12903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35484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418810</v>
      </c>
      <c r="AO1136" s="1">
        <v>31317</v>
      </c>
      <c r="AP1136" s="1">
        <v>387493</v>
      </c>
      <c r="AQ1136" s="1">
        <v>83762</v>
      </c>
      <c r="AR1136" s="1">
        <v>12564</v>
      </c>
      <c r="AS1136" s="1">
        <v>0</v>
      </c>
      <c r="AT1136" s="1">
        <f t="shared" si="117"/>
        <v>515136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370423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12903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35484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418810</v>
      </c>
      <c r="AO1137" s="1">
        <v>31317</v>
      </c>
      <c r="AP1137" s="1">
        <v>387493</v>
      </c>
      <c r="AQ1137" s="1">
        <v>83762</v>
      </c>
      <c r="AR1137" s="1">
        <v>12564</v>
      </c>
      <c r="AS1137" s="1">
        <v>0</v>
      </c>
      <c r="AT1137" s="1">
        <f t="shared" si="117"/>
        <v>515136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370423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12903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35484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418810</v>
      </c>
      <c r="AO1138" s="1">
        <v>31317</v>
      </c>
      <c r="AP1138" s="1">
        <v>387493</v>
      </c>
      <c r="AQ1138" s="1">
        <v>83762</v>
      </c>
      <c r="AR1138" s="1">
        <v>12564</v>
      </c>
      <c r="AS1138" s="1">
        <v>0</v>
      </c>
      <c r="AT1138" s="1">
        <f t="shared" si="117"/>
        <v>515136</v>
      </c>
    </row>
    <row r="1139" spans="1:46">
      <c r="AT1139" s="1">
        <f>SUM(AT2:AT1138)</f>
        <v>70590783106</v>
      </c>
    </row>
  </sheetData>
  <sortState ref="A2:BC1138">
    <sortCondition ref="A2:A11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2018-10-06T07:05:46Z</dcterms:created>
  <dcterms:modified xsi:type="dcterms:W3CDTF">2018-10-10T06:19:46Z</dcterms:modified>
</cp:coreProperties>
</file>