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80" windowHeight="13365"/>
  </bookViews>
  <sheets>
    <sheet name="کل" sheetId="1" r:id="rId1"/>
  </sheets>
  <calcPr calcId="145621"/>
</workbook>
</file>

<file path=xl/calcChain.xml><?xml version="1.0" encoding="utf-8"?>
<calcChain xmlns="http://schemas.openxmlformats.org/spreadsheetml/2006/main">
  <c r="A22" i="1" l="1"/>
  <c r="B22" i="1"/>
  <c r="G22" i="1"/>
  <c r="H22" i="1"/>
  <c r="A23" i="1"/>
  <c r="B23" i="1"/>
  <c r="G23" i="1"/>
  <c r="H23" i="1"/>
  <c r="A24" i="1"/>
  <c r="B24" i="1"/>
  <c r="G24" i="1"/>
  <c r="H24" i="1"/>
  <c r="A25" i="1"/>
  <c r="B25" i="1"/>
  <c r="G25" i="1"/>
  <c r="H25" i="1"/>
  <c r="A26" i="1"/>
  <c r="B26" i="1"/>
  <c r="G26" i="1"/>
  <c r="H26" i="1"/>
  <c r="A12" i="1"/>
  <c r="B12" i="1"/>
  <c r="G12" i="1"/>
  <c r="H12" i="1"/>
  <c r="A13" i="1"/>
  <c r="B13" i="1"/>
  <c r="G13" i="1"/>
  <c r="H13" i="1"/>
  <c r="A14" i="1"/>
  <c r="B14" i="1"/>
  <c r="G14" i="1"/>
  <c r="H14" i="1"/>
  <c r="A15" i="1"/>
  <c r="B15" i="1"/>
  <c r="G15" i="1"/>
  <c r="H15" i="1"/>
  <c r="A16" i="1"/>
  <c r="B16" i="1"/>
  <c r="G16" i="1"/>
  <c r="H16" i="1"/>
  <c r="A17" i="1"/>
  <c r="B17" i="1"/>
  <c r="G17" i="1"/>
  <c r="H17" i="1"/>
  <c r="A18" i="1"/>
  <c r="B18" i="1"/>
  <c r="G18" i="1"/>
  <c r="H18" i="1"/>
  <c r="A19" i="1"/>
  <c r="B19" i="1"/>
  <c r="G19" i="1"/>
  <c r="H19" i="1"/>
  <c r="A20" i="1"/>
  <c r="B20" i="1"/>
  <c r="G20" i="1"/>
  <c r="H20" i="1"/>
  <c r="A21" i="1"/>
  <c r="B21" i="1"/>
  <c r="G21" i="1"/>
  <c r="H21" i="1"/>
  <c r="A2" i="1"/>
  <c r="B2" i="1"/>
  <c r="G2" i="1"/>
  <c r="H2" i="1"/>
  <c r="A3" i="1"/>
  <c r="B3" i="1"/>
  <c r="G3" i="1"/>
  <c r="H3" i="1"/>
  <c r="A4" i="1"/>
  <c r="B4" i="1"/>
  <c r="G4" i="1"/>
  <c r="H4" i="1"/>
  <c r="A5" i="1"/>
  <c r="B5" i="1"/>
  <c r="G5" i="1"/>
  <c r="H5" i="1"/>
  <c r="A6" i="1"/>
  <c r="B6" i="1"/>
  <c r="G6" i="1"/>
  <c r="H6" i="1"/>
  <c r="A7" i="1"/>
  <c r="B7" i="1"/>
  <c r="G7" i="1"/>
  <c r="H7" i="1"/>
  <c r="A8" i="1"/>
  <c r="B8" i="1"/>
  <c r="G8" i="1"/>
  <c r="H8" i="1"/>
  <c r="A9" i="1"/>
  <c r="B9" i="1"/>
  <c r="G9" i="1"/>
  <c r="H9" i="1"/>
  <c r="A10" i="1"/>
  <c r="B10" i="1"/>
  <c r="G10" i="1"/>
  <c r="H10" i="1"/>
  <c r="A11" i="1"/>
  <c r="B11" i="1"/>
  <c r="G11" i="1"/>
  <c r="H11" i="1"/>
</calcChain>
</file>

<file path=xl/sharedStrings.xml><?xml version="1.0" encoding="utf-8"?>
<sst xmlns="http://schemas.openxmlformats.org/spreadsheetml/2006/main" count="8" uniqueCount="8">
  <si>
    <t>كد كل</t>
  </si>
  <si>
    <t>عنوان كل</t>
  </si>
  <si>
    <t>گردش بدهكار</t>
  </si>
  <si>
    <t>گردش بستانكار</t>
  </si>
  <si>
    <t>مانده بدهكار</t>
  </si>
  <si>
    <t>مانده بستانكار</t>
  </si>
  <si>
    <t>عنوان لاتين كل</t>
  </si>
  <si>
    <t>عنوان حسابها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</si>
</sst>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rightToLeft="1" tabSelected="1" workbookViewId="0">
      <selection activeCell="A22" sqref="A22:H26"/>
    </sheetView>
  </sheetViews>
  <sheetFormatPr defaultRowHeight="14.25"/>
  <cols>
    <col min="1" max="1" width="20.77734375" style="1" customWidth="1"/>
    <col min="2" max="2" width="100.77734375" style="1" customWidth="1"/>
    <col min="3" max="6" width="20.77734375" style="1" customWidth="1"/>
    <col min="7" max="8" width="100.77734375" style="1" customWidth="1"/>
    <col min="9" max="16384" width="8.88671875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tr">
        <f>"11"</f>
        <v>11</v>
      </c>
      <c r="B2" s="1" t="str">
        <f>"موجودي نقد"</f>
        <v>موجودي نقد</v>
      </c>
      <c r="C2" s="1">
        <v>4355067311605</v>
      </c>
      <c r="D2" s="1">
        <v>4300130195230</v>
      </c>
      <c r="E2" s="1">
        <v>54937116375</v>
      </c>
      <c r="F2" s="1">
        <v>0</v>
      </c>
      <c r="G2" s="1" t="str">
        <f>""</f>
        <v/>
      </c>
      <c r="H2" s="1" t="str">
        <f>""</f>
        <v/>
      </c>
    </row>
    <row r="3" spans="1:8">
      <c r="A3" s="1" t="str">
        <f>"13"</f>
        <v>13</v>
      </c>
      <c r="B3" s="1" t="str">
        <f>"حسابها واسناد دريافتني تجاري"</f>
        <v>حسابها واسناد دريافتني تجاري</v>
      </c>
      <c r="C3" s="1">
        <v>2636602196344</v>
      </c>
      <c r="D3" s="1">
        <v>2018903804931</v>
      </c>
      <c r="E3" s="1">
        <v>617698391413</v>
      </c>
      <c r="F3" s="1">
        <v>0</v>
      </c>
      <c r="G3" s="1" t="str">
        <f>""</f>
        <v/>
      </c>
      <c r="H3" s="1" t="str">
        <f>""</f>
        <v/>
      </c>
    </row>
    <row r="4" spans="1:8">
      <c r="A4" s="1" t="str">
        <f>"14"</f>
        <v>14</v>
      </c>
      <c r="B4" s="1" t="str">
        <f>"ساير حسابها واسناد دريافتني"</f>
        <v>ساير حسابها واسناد دريافتني</v>
      </c>
      <c r="C4" s="1">
        <v>1063064592477</v>
      </c>
      <c r="D4" s="1">
        <v>521349684664</v>
      </c>
      <c r="E4" s="1">
        <v>541714907813</v>
      </c>
      <c r="F4" s="1">
        <v>0</v>
      </c>
      <c r="G4" s="1" t="str">
        <f>""</f>
        <v/>
      </c>
      <c r="H4" s="1" t="str">
        <f>""</f>
        <v/>
      </c>
    </row>
    <row r="5" spans="1:8">
      <c r="A5" s="1" t="str">
        <f>"15"</f>
        <v>15</v>
      </c>
      <c r="B5" s="1" t="str">
        <f>"موجودي مواد وكالا"</f>
        <v>موجودي مواد وكالا</v>
      </c>
      <c r="C5" s="1">
        <v>17815980726</v>
      </c>
      <c r="D5" s="1">
        <v>14576912306</v>
      </c>
      <c r="E5" s="1">
        <v>3239068420</v>
      </c>
      <c r="F5" s="1">
        <v>0</v>
      </c>
      <c r="G5" s="1" t="str">
        <f>""</f>
        <v/>
      </c>
      <c r="H5" s="1" t="str">
        <f>""</f>
        <v/>
      </c>
    </row>
    <row r="6" spans="1:8">
      <c r="A6" s="1" t="str">
        <f>"16"</f>
        <v>16</v>
      </c>
      <c r="B6" s="1" t="str">
        <f>"سفا رشات وپيش پرداختها"</f>
        <v>سفا رشات وپيش پرداختها</v>
      </c>
      <c r="C6" s="1">
        <v>54299169240</v>
      </c>
      <c r="D6" s="1">
        <v>48650596699</v>
      </c>
      <c r="E6" s="1">
        <v>5648572541</v>
      </c>
      <c r="F6" s="1">
        <v>0</v>
      </c>
      <c r="G6" s="1" t="str">
        <f>""</f>
        <v/>
      </c>
      <c r="H6" s="1" t="str">
        <f>""</f>
        <v/>
      </c>
    </row>
    <row r="7" spans="1:8">
      <c r="A7" s="1" t="str">
        <f>"21"</f>
        <v>21</v>
      </c>
      <c r="B7" s="1" t="str">
        <f>"دارائيهاي ثا بت مشهود"</f>
        <v>دارائيهاي ثا بت مشهود</v>
      </c>
      <c r="C7" s="1">
        <v>511284964872</v>
      </c>
      <c r="D7" s="1">
        <v>302658883822</v>
      </c>
      <c r="E7" s="1">
        <v>208626081050</v>
      </c>
      <c r="F7" s="1">
        <v>0</v>
      </c>
      <c r="G7" s="1" t="str">
        <f>""</f>
        <v/>
      </c>
      <c r="H7" s="1" t="str">
        <f>""</f>
        <v/>
      </c>
    </row>
    <row r="8" spans="1:8">
      <c r="A8" s="1" t="str">
        <f>"22"</f>
        <v>22</v>
      </c>
      <c r="B8" s="1" t="str">
        <f>"استهلاك انباشته"</f>
        <v>استهلاك انباشته</v>
      </c>
      <c r="C8" s="1">
        <v>0</v>
      </c>
      <c r="D8" s="1">
        <v>46233687355</v>
      </c>
      <c r="E8" s="1">
        <v>0</v>
      </c>
      <c r="F8" s="1">
        <v>46233687355</v>
      </c>
      <c r="G8" s="1" t="str">
        <f>""</f>
        <v/>
      </c>
      <c r="H8" s="1" t="str">
        <f>""</f>
        <v/>
      </c>
    </row>
    <row r="9" spans="1:8">
      <c r="A9" s="1" t="str">
        <f>"23"</f>
        <v>23</v>
      </c>
      <c r="B9" s="1" t="str">
        <f>"دارائيهاي نامشهود"</f>
        <v>دارائيهاي نامشهود</v>
      </c>
      <c r="C9" s="1">
        <v>562837500</v>
      </c>
      <c r="D9" s="1">
        <v>562837500</v>
      </c>
      <c r="E9" s="1">
        <v>0</v>
      </c>
      <c r="F9" s="1">
        <v>0</v>
      </c>
      <c r="G9" s="1" t="str">
        <f>""</f>
        <v/>
      </c>
      <c r="H9" s="1" t="str">
        <f>""</f>
        <v/>
      </c>
    </row>
    <row r="10" spans="1:8">
      <c r="A10" s="1" t="str">
        <f>"24"</f>
        <v>24</v>
      </c>
      <c r="B10" s="1" t="str">
        <f>"سرمايه گذاريهاي بلند مدت"</f>
        <v>سرمايه گذاريهاي بلند مدت</v>
      </c>
      <c r="C10" s="1">
        <v>29350000000</v>
      </c>
      <c r="D10" s="1">
        <v>19210000000</v>
      </c>
      <c r="E10" s="1">
        <v>10140000000</v>
      </c>
      <c r="F10" s="1">
        <v>0</v>
      </c>
      <c r="G10" s="1" t="str">
        <f>""</f>
        <v/>
      </c>
      <c r="H10" s="1" t="str">
        <f>""</f>
        <v/>
      </c>
    </row>
    <row r="11" spans="1:8">
      <c r="A11" s="1" t="str">
        <f>"29"</f>
        <v>29</v>
      </c>
      <c r="B11" s="1" t="str">
        <f>"ساير دارائيها"</f>
        <v>ساير دارائيها</v>
      </c>
      <c r="C11" s="1">
        <v>5300000000</v>
      </c>
      <c r="D11" s="1">
        <v>1890000000</v>
      </c>
      <c r="E11" s="1">
        <v>3410000000</v>
      </c>
      <c r="F11" s="1">
        <v>0</v>
      </c>
      <c r="G11" s="1" t="str">
        <f>""</f>
        <v/>
      </c>
      <c r="H11" s="1" t="str">
        <f>""</f>
        <v/>
      </c>
    </row>
    <row r="12" spans="1:8">
      <c r="A12" s="1" t="str">
        <f>"31"</f>
        <v>31</v>
      </c>
      <c r="B12" s="1" t="str">
        <f>"حسابها واسناد پرداختني تجاري"</f>
        <v>حسابها واسناد پرداختني تجاري</v>
      </c>
      <c r="C12" s="1">
        <v>262179986151</v>
      </c>
      <c r="D12" s="1">
        <v>312672058327</v>
      </c>
      <c r="E12" s="1">
        <v>0</v>
      </c>
      <c r="F12" s="1">
        <v>50492072176</v>
      </c>
      <c r="G12" s="1" t="str">
        <f>""</f>
        <v/>
      </c>
      <c r="H12" s="1" t="str">
        <f>""</f>
        <v/>
      </c>
    </row>
    <row r="13" spans="1:8">
      <c r="A13" s="1" t="str">
        <f>"32"</f>
        <v>32</v>
      </c>
      <c r="B13" s="1" t="str">
        <f>"ساير حسابها واسناد پرداختني"</f>
        <v>ساير حسابها واسناد پرداختني</v>
      </c>
      <c r="C13" s="1">
        <v>1509843447457</v>
      </c>
      <c r="D13" s="1">
        <v>2252149655754</v>
      </c>
      <c r="E13" s="1">
        <v>0</v>
      </c>
      <c r="F13" s="1">
        <v>742306208297</v>
      </c>
      <c r="G13" s="1" t="str">
        <f>""</f>
        <v/>
      </c>
      <c r="H13" s="1" t="str">
        <f>""</f>
        <v/>
      </c>
    </row>
    <row r="14" spans="1:8">
      <c r="A14" s="1" t="str">
        <f>"34"</f>
        <v>34</v>
      </c>
      <c r="B14" s="1" t="str">
        <f>"ذخيره ماليات"</f>
        <v>ذخيره ماليات</v>
      </c>
      <c r="C14" s="1">
        <v>14967518996</v>
      </c>
      <c r="D14" s="1">
        <v>17373070621</v>
      </c>
      <c r="E14" s="1">
        <v>0</v>
      </c>
      <c r="F14" s="1">
        <v>2405551625</v>
      </c>
      <c r="G14" s="1" t="str">
        <f>""</f>
        <v/>
      </c>
      <c r="H14" s="1" t="str">
        <f>""</f>
        <v/>
      </c>
    </row>
    <row r="15" spans="1:8">
      <c r="A15" s="1" t="str">
        <f>"45"</f>
        <v>45</v>
      </c>
      <c r="B15" s="1" t="str">
        <f>"ذخيره مزاياي پايان خدمت كاركنان"</f>
        <v>ذخيره مزاياي پايان خدمت كاركنان</v>
      </c>
      <c r="C15" s="1">
        <v>2574573377</v>
      </c>
      <c r="D15" s="1">
        <v>429792167137</v>
      </c>
      <c r="E15" s="1">
        <v>0</v>
      </c>
      <c r="F15" s="1">
        <v>427217593760</v>
      </c>
      <c r="G15" s="1" t="str">
        <f>""</f>
        <v/>
      </c>
      <c r="H15" s="1" t="str">
        <f>""</f>
        <v/>
      </c>
    </row>
    <row r="16" spans="1:8">
      <c r="A16" s="1" t="str">
        <f>"51"</f>
        <v>51</v>
      </c>
      <c r="B16" s="1" t="str">
        <f>"سرمايه"</f>
        <v>سرمايه</v>
      </c>
      <c r="C16" s="1">
        <v>20000</v>
      </c>
      <c r="D16" s="1">
        <v>100000020000</v>
      </c>
      <c r="E16" s="1">
        <v>0</v>
      </c>
      <c r="F16" s="1">
        <v>100000000000</v>
      </c>
      <c r="G16" s="1" t="str">
        <f>""</f>
        <v/>
      </c>
      <c r="H16" s="1" t="str">
        <f>""</f>
        <v/>
      </c>
    </row>
    <row r="17" spans="1:8">
      <c r="A17" s="1" t="str">
        <f>"52"</f>
        <v>52</v>
      </c>
      <c r="B17" s="1" t="str">
        <f>"اندوخته ها"</f>
        <v>اندوخته ها</v>
      </c>
      <c r="C17" s="1">
        <v>0</v>
      </c>
      <c r="D17" s="1">
        <v>5608101122</v>
      </c>
      <c r="E17" s="1">
        <v>0</v>
      </c>
      <c r="F17" s="1">
        <v>5608101122</v>
      </c>
      <c r="G17" s="1" t="str">
        <f>""</f>
        <v/>
      </c>
      <c r="H17" s="1" t="str">
        <f>""</f>
        <v/>
      </c>
    </row>
    <row r="18" spans="1:8">
      <c r="A18" s="1" t="str">
        <f>"53"</f>
        <v>53</v>
      </c>
      <c r="B18" s="1" t="str">
        <f>"سود(زيان) سنواتي"</f>
        <v>سود(زيان) سنواتي</v>
      </c>
      <c r="C18" s="1">
        <v>95722949587</v>
      </c>
      <c r="D18" s="1">
        <v>156286360471</v>
      </c>
      <c r="E18" s="1">
        <v>0</v>
      </c>
      <c r="F18" s="1">
        <v>60563410884</v>
      </c>
      <c r="G18" s="1" t="str">
        <f>""</f>
        <v/>
      </c>
      <c r="H18" s="1" t="str">
        <f>""</f>
        <v/>
      </c>
    </row>
    <row r="19" spans="1:8">
      <c r="A19" s="1" t="str">
        <f>"61"</f>
        <v>61</v>
      </c>
      <c r="B19" s="1" t="str">
        <f>"فروش كالا وخدمات"</f>
        <v>فروش كالا وخدمات</v>
      </c>
      <c r="C19" s="1">
        <v>0</v>
      </c>
      <c r="D19" s="1">
        <v>1882022470801</v>
      </c>
      <c r="E19" s="1">
        <v>0</v>
      </c>
      <c r="F19" s="1">
        <v>1882022470801</v>
      </c>
      <c r="G19" s="1" t="str">
        <f>""</f>
        <v/>
      </c>
      <c r="H19" s="1" t="str">
        <f>""</f>
        <v/>
      </c>
    </row>
    <row r="20" spans="1:8">
      <c r="A20" s="1" t="str">
        <f>"71"</f>
        <v>71</v>
      </c>
      <c r="B20" s="1" t="str">
        <f>"هزينه هاي حقوق ودستمزد"</f>
        <v>هزينه هاي حقوق ودستمزد</v>
      </c>
      <c r="C20" s="1">
        <v>1515400006250</v>
      </c>
      <c r="D20" s="1">
        <v>16656003440</v>
      </c>
      <c r="E20" s="1">
        <v>1498744002810</v>
      </c>
      <c r="F20" s="1">
        <v>0</v>
      </c>
      <c r="G20" s="1" t="str">
        <f>""</f>
        <v/>
      </c>
      <c r="H20" s="1" t="str">
        <f>""</f>
        <v/>
      </c>
    </row>
    <row r="21" spans="1:8">
      <c r="A21" s="1" t="str">
        <f>"72"</f>
        <v>72</v>
      </c>
      <c r="B21" s="1" t="str">
        <f>"هزينه هاي عملياتي وعمومي"</f>
        <v>هزينه هاي عملياتي وعمومي</v>
      </c>
      <c r="C21" s="1">
        <v>396380627443</v>
      </c>
      <c r="D21" s="1">
        <v>31735769587</v>
      </c>
      <c r="E21" s="1">
        <v>364644857856</v>
      </c>
      <c r="F21" s="1">
        <v>0</v>
      </c>
      <c r="G21" s="1" t="str">
        <f>""</f>
        <v/>
      </c>
      <c r="H21" s="1" t="str">
        <f>""</f>
        <v/>
      </c>
    </row>
    <row r="22" spans="1:8">
      <c r="A22" s="1" t="str">
        <f>"73"</f>
        <v>73</v>
      </c>
      <c r="B22" s="1" t="str">
        <f>"هزينه هاي استهلاك"</f>
        <v>هزينه هاي استهلاك</v>
      </c>
      <c r="C22" s="1">
        <v>10473475686</v>
      </c>
      <c r="D22" s="1">
        <v>0</v>
      </c>
      <c r="E22" s="1">
        <v>10473475686</v>
      </c>
      <c r="F22" s="1">
        <v>0</v>
      </c>
      <c r="G22" s="1" t="str">
        <f>""</f>
        <v/>
      </c>
      <c r="H22" s="1" t="str">
        <f>""</f>
        <v/>
      </c>
    </row>
    <row r="23" spans="1:8">
      <c r="A23" s="1" t="str">
        <f>"74"</f>
        <v>74</v>
      </c>
      <c r="B23" s="1" t="str">
        <f>"هزينه هاي مالي"</f>
        <v>هزينه هاي مالي</v>
      </c>
      <c r="C23" s="1">
        <v>7082738</v>
      </c>
      <c r="D23" s="1">
        <v>59038</v>
      </c>
      <c r="E23" s="1">
        <v>7023700</v>
      </c>
      <c r="F23" s="1">
        <v>0</v>
      </c>
      <c r="G23" s="1" t="str">
        <f>""</f>
        <v/>
      </c>
      <c r="H23" s="1" t="str">
        <f>""</f>
        <v/>
      </c>
    </row>
    <row r="24" spans="1:8">
      <c r="A24" s="1" t="str">
        <f>"75"</f>
        <v>75</v>
      </c>
      <c r="B24" s="1" t="str">
        <f>"هزينه هاي توزيع وفروش"</f>
        <v>هزينه هاي توزيع وفروش</v>
      </c>
      <c r="C24" s="1">
        <v>1400000</v>
      </c>
      <c r="D24" s="1">
        <v>1400000</v>
      </c>
      <c r="E24" s="1">
        <v>0</v>
      </c>
      <c r="F24" s="1">
        <v>0</v>
      </c>
      <c r="G24" s="1" t="str">
        <f>""</f>
        <v/>
      </c>
      <c r="H24" s="1" t="str">
        <f>""</f>
        <v/>
      </c>
    </row>
    <row r="25" spans="1:8">
      <c r="A25" s="1" t="str">
        <f>"81"</f>
        <v>81</v>
      </c>
      <c r="B25" s="1" t="str">
        <f>"ساير درآمد ها وهزينه هاي غير عملياتي"</f>
        <v>ساير درآمد ها وهزينه هاي غير عملياتي</v>
      </c>
      <c r="C25" s="1">
        <v>5050000</v>
      </c>
      <c r="D25" s="1">
        <v>2439451644</v>
      </c>
      <c r="E25" s="1">
        <v>0</v>
      </c>
      <c r="F25" s="1">
        <v>2434401644</v>
      </c>
      <c r="G25" s="1" t="str">
        <f>""</f>
        <v/>
      </c>
      <c r="H25" s="1" t="str">
        <f>""</f>
        <v/>
      </c>
    </row>
    <row r="26" spans="1:8">
      <c r="A26" s="1" t="str">
        <f>"91"</f>
        <v>91</v>
      </c>
      <c r="B26" s="1" t="str">
        <f>"حسا بهاي انتظامي"</f>
        <v>حسا بهاي انتظامي</v>
      </c>
      <c r="C26" s="1">
        <v>278444651878</v>
      </c>
      <c r="D26" s="1">
        <v>278444651878</v>
      </c>
      <c r="E26" s="1">
        <v>0</v>
      </c>
      <c r="F26" s="1">
        <v>0</v>
      </c>
      <c r="G26" s="1" t="str">
        <f>""</f>
        <v/>
      </c>
      <c r="H26" s="1" t="str">
        <f>""</f>
        <v/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</dc:creator>
  <cp:lastModifiedBy>mit</cp:lastModifiedBy>
  <dcterms:created xsi:type="dcterms:W3CDTF">2020-12-15T21:48:19Z</dcterms:created>
  <dcterms:modified xsi:type="dcterms:W3CDTF">2020-12-15T21:48:19Z</dcterms:modified>
</cp:coreProperties>
</file>