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2 Contracts\01 Customer\02 Contract\02 Изменения\SP-BNPP-1-2018\Изменение №16\"/>
    </mc:Choice>
  </mc:AlternateContent>
  <bookViews>
    <workbookView xWindow="0" yWindow="0" windowWidth="28800" windowHeight="13035" tabRatio="712"/>
  </bookViews>
  <sheets>
    <sheet name="for 2st year" sheetId="3" r:id="rId1"/>
    <sheet name="for 3st year" sheetId="4" r:id="rId2"/>
    <sheet name="for 4st year" sheetId="5" r:id="rId3"/>
  </sheets>
  <externalReferences>
    <externalReference r:id="rId4"/>
  </externalReferences>
  <definedNames>
    <definedName name="_xlnm._FilterDatabase" localSheetId="0" hidden="1">'for 2st year'!$A$6:$U$32</definedName>
    <definedName name="_xlnm._FilterDatabase" localSheetId="1" hidden="1">'for 3st year'!$A$6:$U$12</definedName>
    <definedName name="_xlnm._FilterDatabase" localSheetId="2" hidden="1">'for 4st year'!$A$6:$U$11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Titles" localSheetId="2">'for 4st year'!$6:$6</definedName>
    <definedName name="_xlnm.Print_Area" localSheetId="0">'for 2st year'!$A$1:$T$34</definedName>
    <definedName name="_xlnm.Print_Area" localSheetId="1">'for 3st year'!$A$1:$T$14</definedName>
    <definedName name="_xlnm.Print_Area" localSheetId="2">'for 4st year'!$A$1:$T$13</definedName>
  </definedNames>
  <calcPr calcId="162913" refMode="R1C1"/>
</workbook>
</file>

<file path=xl/calcChain.xml><?xml version="1.0" encoding="utf-8"?>
<calcChain xmlns="http://schemas.openxmlformats.org/spreadsheetml/2006/main">
  <c r="P10" i="5" l="1"/>
  <c r="R10" i="5" s="1"/>
  <c r="N10" i="5"/>
  <c r="P9" i="5"/>
  <c r="N9" i="5"/>
  <c r="P11" i="4"/>
  <c r="R11" i="4" s="1"/>
  <c r="N11" i="4"/>
  <c r="P10" i="4"/>
  <c r="R10" i="4" s="1"/>
  <c r="N10" i="4"/>
  <c r="P9" i="4"/>
  <c r="R9" i="4" s="1"/>
  <c r="N9" i="4"/>
  <c r="P31" i="3"/>
  <c r="N31" i="3"/>
  <c r="P30" i="3"/>
  <c r="N30" i="3"/>
  <c r="P29" i="3"/>
  <c r="R29" i="3" s="1"/>
  <c r="N29" i="3"/>
  <c r="P28" i="3"/>
  <c r="R28" i="3" s="1"/>
  <c r="N28" i="3"/>
  <c r="P27" i="3"/>
  <c r="R27" i="3" s="1"/>
  <c r="N27" i="3"/>
  <c r="P26" i="3"/>
  <c r="R26" i="3" s="1"/>
  <c r="N26" i="3"/>
  <c r="P25" i="3"/>
  <c r="R25" i="3" s="1"/>
  <c r="N25" i="3"/>
  <c r="P24" i="3"/>
  <c r="R24" i="3" s="1"/>
  <c r="N24" i="3"/>
  <c r="P23" i="3"/>
  <c r="R23" i="3" s="1"/>
  <c r="N23" i="3"/>
  <c r="P22" i="3"/>
  <c r="N22" i="3"/>
  <c r="P21" i="3"/>
  <c r="R21" i="3" s="1"/>
  <c r="N21" i="3"/>
  <c r="P20" i="3"/>
  <c r="R20" i="3" s="1"/>
  <c r="N20" i="3"/>
  <c r="P19" i="3"/>
  <c r="R19" i="3" s="1"/>
  <c r="N19" i="3"/>
  <c r="P18" i="3"/>
  <c r="R18" i="3" s="1"/>
  <c r="N18" i="3"/>
  <c r="P17" i="3"/>
  <c r="R17" i="3" s="1"/>
  <c r="N17" i="3"/>
  <c r="P15" i="3"/>
  <c r="N15" i="3"/>
  <c r="P14" i="3"/>
  <c r="N14" i="3"/>
  <c r="P13" i="3"/>
  <c r="Q13" i="3" s="1"/>
  <c r="N13" i="3"/>
  <c r="P12" i="3"/>
  <c r="R12" i="3" s="1"/>
  <c r="N12" i="3"/>
  <c r="P11" i="3"/>
  <c r="N11" i="3"/>
  <c r="P10" i="3"/>
  <c r="N10" i="3"/>
  <c r="P9" i="3"/>
  <c r="R9" i="3" s="1"/>
  <c r="N9" i="3"/>
  <c r="P8" i="3"/>
  <c r="N8" i="3"/>
  <c r="P7" i="3"/>
  <c r="N7" i="3"/>
  <c r="Q10" i="5" l="1"/>
  <c r="S10" i="5" s="1"/>
  <c r="P11" i="5"/>
  <c r="Q9" i="5"/>
  <c r="Q11" i="5" s="1"/>
  <c r="R9" i="5"/>
  <c r="R11" i="5" s="1"/>
  <c r="Q10" i="4"/>
  <c r="Q11" i="4"/>
  <c r="S10" i="4"/>
  <c r="P12" i="4"/>
  <c r="R12" i="4"/>
  <c r="Q9" i="4"/>
  <c r="S9" i="4" s="1"/>
  <c r="S11" i="4"/>
  <c r="R31" i="3"/>
  <c r="Q31" i="3"/>
  <c r="Q10" i="3"/>
  <c r="R10" i="3"/>
  <c r="R11" i="3"/>
  <c r="Q11" i="3"/>
  <c r="Q8" i="3"/>
  <c r="R8" i="3"/>
  <c r="R7" i="3"/>
  <c r="Q7" i="3"/>
  <c r="R15" i="3"/>
  <c r="Q15" i="3"/>
  <c r="Q9" i="3"/>
  <c r="S9" i="3" s="1"/>
  <c r="Q18" i="3"/>
  <c r="S18" i="3" s="1"/>
  <c r="Q23" i="3"/>
  <c r="S23" i="3" s="1"/>
  <c r="R13" i="3"/>
  <c r="S13" i="3" s="1"/>
  <c r="Q21" i="3"/>
  <c r="S21" i="3" s="1"/>
  <c r="Q29" i="3"/>
  <c r="S29" i="3" s="1"/>
  <c r="Q19" i="3"/>
  <c r="S19" i="3" s="1"/>
  <c r="Q25" i="3"/>
  <c r="S25" i="3" s="1"/>
  <c r="Q27" i="3"/>
  <c r="S27" i="3" s="1"/>
  <c r="P32" i="3"/>
  <c r="Q14" i="3"/>
  <c r="Q12" i="3"/>
  <c r="S12" i="3" s="1"/>
  <c r="R14" i="3"/>
  <c r="Q17" i="3"/>
  <c r="S17" i="3" s="1"/>
  <c r="Q20" i="3"/>
  <c r="S20" i="3" s="1"/>
  <c r="Q28" i="3"/>
  <c r="S28" i="3" s="1"/>
  <c r="Q22" i="3"/>
  <c r="Q30" i="3"/>
  <c r="R22" i="3"/>
  <c r="Q24" i="3"/>
  <c r="S24" i="3" s="1"/>
  <c r="R30" i="3"/>
  <c r="Q26" i="3"/>
  <c r="S26" i="3" s="1"/>
  <c r="S10" i="3" l="1"/>
  <c r="S9" i="5"/>
  <c r="S11" i="5"/>
  <c r="Q12" i="4"/>
  <c r="S12" i="4"/>
  <c r="S7" i="3"/>
  <c r="S11" i="3"/>
  <c r="S14" i="3"/>
  <c r="S31" i="3"/>
  <c r="S22" i="3"/>
  <c r="S15" i="3"/>
  <c r="S8" i="3"/>
  <c r="S30" i="3"/>
  <c r="R32" i="3"/>
  <c r="Q32" i="3"/>
  <c r="S32" i="3" l="1"/>
</calcChain>
</file>

<file path=xl/sharedStrings.xml><?xml version="1.0" encoding="utf-8"?>
<sst xmlns="http://schemas.openxmlformats.org/spreadsheetml/2006/main" count="467" uniqueCount="146">
  <si>
    <t>Поставщик</t>
  </si>
  <si>
    <t>2ВIIa</t>
  </si>
  <si>
    <t>4Н</t>
  </si>
  <si>
    <t>3Н</t>
  </si>
  <si>
    <t>АО "НПФ "ЦКБА"</t>
  </si>
  <si>
    <t>2 года до переконсервации/2 years before reconservation</t>
  </si>
  <si>
    <t>3(Ж3)/III</t>
  </si>
  <si>
    <t>YT11S009 YT12S009 YT13S009 YT14S009 YT11S010 YT12S010 YT13S010 YT14S010</t>
  </si>
  <si>
    <t>Импульсно-предохранительное устройство DN25, P 6,38МПа, Т 70С</t>
  </si>
  <si>
    <t>ЦКБ П50023-025</t>
  </si>
  <si>
    <t>16.21</t>
  </si>
  <si>
    <t>крышка</t>
  </si>
  <si>
    <t>ЦКБ П59029-025 Г</t>
  </si>
  <si>
    <t>18.21</t>
  </si>
  <si>
    <t>ЦКБ П53054-015.17</t>
  </si>
  <si>
    <t>16</t>
  </si>
  <si>
    <t>ПАО "Силовые Машины"</t>
  </si>
  <si>
    <t>10SP10</t>
  </si>
  <si>
    <t>**</t>
  </si>
  <si>
    <t>5БС.593.492-03</t>
  </si>
  <si>
    <t>5БС.593.492-04</t>
  </si>
  <si>
    <t>5БС.593.492-05</t>
  </si>
  <si>
    <t>5БС.593.492-06</t>
  </si>
  <si>
    <t>5БС.593.492-07</t>
  </si>
  <si>
    <t>5БС.593.492-08</t>
  </si>
  <si>
    <t>10SP11</t>
  </si>
  <si>
    <t>Гайка</t>
  </si>
  <si>
    <t>Золотник</t>
  </si>
  <si>
    <t>шт./pcs.</t>
  </si>
  <si>
    <t>4a</t>
  </si>
  <si>
    <t>4b</t>
  </si>
  <si>
    <t>Шайба</t>
  </si>
  <si>
    <t>Washer</t>
  </si>
  <si>
    <t>Nut</t>
  </si>
  <si>
    <t>Bush</t>
  </si>
  <si>
    <t>Втулка (основного рычага)</t>
  </si>
  <si>
    <t>Valve core</t>
  </si>
  <si>
    <t>Stator core building bars stopper assembly</t>
  </si>
  <si>
    <t>Установка стопоров ребер статора</t>
  </si>
  <si>
    <t>Шина соединительная</t>
  </si>
  <si>
    <t>cover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</si>
  <si>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</si>
  <si>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</si>
  <si>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</si>
  <si>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</si>
  <si>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</si>
  <si>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</si>
  <si>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</si>
  <si>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</si>
  <si>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</si>
  <si>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</si>
  <si>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</si>
  <si>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</si>
  <si>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</si>
  <si>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</si>
  <si>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</si>
  <si>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</si>
  <si>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</si>
  <si>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</si>
  <si>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</si>
  <si>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</si>
  <si>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</si>
  <si>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</si>
  <si>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</si>
  <si>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</si>
  <si>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</si>
  <si>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</si>
  <si>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</si>
  <si>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</si>
  <si>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</si>
  <si>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</si>
  <si>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</si>
  <si>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</si>
  <si>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</si>
  <si>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</si>
  <si>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</si>
  <si>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</si>
  <si>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2-C06.21-078.0001</t>
  </si>
  <si>
    <t>2-C06.21-094.0000</t>
  </si>
  <si>
    <t>2-C06.21-094.0013</t>
  </si>
  <si>
    <t>2-C06.21-094.0020</t>
  </si>
  <si>
    <t>2-C06.21-094.0025</t>
  </si>
  <si>
    <t>2-C06.21-094.0030</t>
  </si>
  <si>
    <t>2-C06.21-094.0039</t>
  </si>
  <si>
    <t>2-C06.21-094.0059</t>
  </si>
  <si>
    <t>2-C06.21-094.0062</t>
  </si>
  <si>
    <t>2-C13.05-001.0053</t>
  </si>
  <si>
    <t>3-C13.07-079.0003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</si>
  <si>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</si>
  <si>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</si>
  <si>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</si>
  <si>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</si>
  <si>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АО "ОКБМ Африкантов"</t>
  </si>
  <si>
    <t xml:space="preserve">RL12D001
RL22D001
RL32D001
</t>
  </si>
  <si>
    <t xml:space="preserve">Насос питательный второго контура. (Бустерный электронасос MBH 500-780. Мультипликатор AD63. Питательный электронасос RНD-400) </t>
  </si>
  <si>
    <t>Secondary coolant circuit feed pump (booster motor pump MBH 500-780. Multiplexer AD63. Feed pump RDH-400)</t>
  </si>
  <si>
    <t>2-C12.27-087.0027</t>
  </si>
  <si>
    <t>2-C12.27-087.0027.1</t>
  </si>
  <si>
    <t>14.BU.1 ZF.RL.TM.SPO.RDR601</t>
  </si>
  <si>
    <t>1 (Л)/III</t>
  </si>
  <si>
    <t>2-C12.27-087.0027.2</t>
  </si>
  <si>
    <t>14.BU.1 ZF.RL.TM.SPO.RDR602</t>
  </si>
  <si>
    <t>3-C12.27-087.0000</t>
  </si>
  <si>
    <t>3-C12.27-087.0027</t>
  </si>
  <si>
    <t>3-C12.27-087.0027.1</t>
  </si>
  <si>
    <t>3-C12.27-087.0027.2</t>
  </si>
  <si>
    <t>4-C12.27-087.0000</t>
  </si>
  <si>
    <t>4-C12.27-087.0027</t>
  </si>
  <si>
    <t>4-C12.27-087.0027.1</t>
  </si>
  <si>
    <t>4-C12.27-087.0027.2</t>
  </si>
  <si>
    <t>Уплотнение RL12,22,32D001 (сборка)/в том числе</t>
  </si>
  <si>
    <t xml:space="preserve">Seal (assembly)
 / including: </t>
  </si>
  <si>
    <t xml:space="preserve">Уплотнение RL12,22,32D001 (сборка) </t>
  </si>
  <si>
    <t xml:space="preserve"> Seal (assembly)</t>
  </si>
  <si>
    <t>2-C13.05-001.0017.1</t>
  </si>
  <si>
    <t>2-C13.05-001.0017.2</t>
  </si>
  <si>
    <t>2-C13.05-001.0017.3</t>
  </si>
  <si>
    <t>2-C13.05-001.0017.4</t>
  </si>
  <si>
    <t>2-C13.05-001.0017.5</t>
  </si>
  <si>
    <t>2-C13.05-001.0017.6</t>
  </si>
  <si>
    <t>2-C13.05-001.0018.1</t>
  </si>
  <si>
    <t>2-C13.05-001.0018.2</t>
  </si>
  <si>
    <t>2-C13.05-001.0018.3</t>
  </si>
  <si>
    <t>2-C13.05-001.0018.4</t>
  </si>
  <si>
    <t>2-C13.05-001.0018.5</t>
  </si>
  <si>
    <t>2-C13.05-001.0018.6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</si>
  <si>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</si>
  <si>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</si>
  <si>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комплект/set</t>
  </si>
  <si>
    <t>Изм.№ в контр.</t>
  </si>
  <si>
    <t>14.BU.1 ZF.RL.TM.SPO.RDR601
14.BU.1 ZF.RL.TM.SPO.RDR602</t>
  </si>
  <si>
    <t>1306972-01</t>
  </si>
  <si>
    <t>5БС.598.755</t>
  </si>
  <si>
    <t>5БС.598.755-01</t>
  </si>
  <si>
    <t>5БС.598.755-02</t>
  </si>
  <si>
    <t>5БС.598.755-03</t>
  </si>
  <si>
    <t>5БС.598.755-04</t>
  </si>
  <si>
    <t>5БС.598.755-05</t>
  </si>
  <si>
    <t>3/16</t>
  </si>
  <si>
    <t>Connecting busbar</t>
  </si>
  <si>
    <t>6БС.031.533-01</t>
  </si>
  <si>
    <t>1/16</t>
  </si>
  <si>
    <t>16-искл</t>
  </si>
  <si>
    <t>У 26597-050МБ.01</t>
  </si>
  <si>
    <t>М24х1,5-7Н</t>
  </si>
  <si>
    <t>IMPULSE AND SAFETY DEVICE DN 25,  P 6,38 МPа (65 kgf/сm2),  t 70 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</si>
</sst>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0;[Red]0"/>
    <numFmt numFmtId="165" formatCode="0.000"/>
    <numFmt numFmtId="166" formatCode="0.0"/>
    <numFmt numFmtId="167" formatCode="#,##0.00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1" fontId="13" fillId="0" borderId="1" xfId="3" applyNumberFormat="1" applyFont="1" applyFill="1" applyBorder="1" applyAlignment="1">
      <alignment horizontal="center" vertical="top" wrapText="1"/>
    </xf>
    <xf numFmtId="167" fontId="13" fillId="0" borderId="1" xfId="3" applyNumberFormat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5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12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0" fontId="13" fillId="0" borderId="1" xfId="10" applyFont="1" applyFill="1" applyBorder="1" applyAlignment="1">
      <alignment horizontal="center" vertical="top" wrapText="1"/>
    </xf>
    <xf numFmtId="0" fontId="13" fillId="0" borderId="0" xfId="9" applyFont="1" applyFill="1" applyAlignment="1">
      <alignment horizontal="center" vertical="top" wrapText="1"/>
    </xf>
    <xf numFmtId="0" fontId="13" fillId="0" borderId="1" xfId="11" applyFont="1" applyFill="1" applyBorder="1" applyAlignment="1">
      <alignment horizontal="center" vertical="top" wrapText="1"/>
    </xf>
    <xf numFmtId="0" fontId="13" fillId="0" borderId="1" xfId="15" applyFont="1" applyFill="1" applyBorder="1" applyAlignment="1">
      <alignment horizontal="center" vertical="top" wrapText="1"/>
    </xf>
    <xf numFmtId="165" fontId="13" fillId="0" borderId="1" xfId="11" applyNumberFormat="1" applyFont="1" applyFill="1" applyBorder="1" applyAlignment="1">
      <alignment horizontal="center" vertical="top" wrapText="1"/>
    </xf>
    <xf numFmtId="0" fontId="13" fillId="0" borderId="0" xfId="10" applyFont="1" applyFill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3" fontId="13" fillId="0" borderId="1" xfId="5" applyFont="1" applyFill="1" applyBorder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0" fontId="13" fillId="2" borderId="1" xfId="12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3" fillId="0" borderId="1" xfId="1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168" fontId="13" fillId="2" borderId="1" xfId="3" applyNumberFormat="1" applyFont="1" applyFill="1" applyBorder="1" applyAlignment="1">
      <alignment horizontal="center" vertical="top" wrapText="1"/>
    </xf>
    <xf numFmtId="166" fontId="13" fillId="2" borderId="1" xfId="0" applyNumberFormat="1" applyFont="1" applyFill="1" applyBorder="1" applyAlignment="1">
      <alignment horizontal="center" vertical="top" wrapText="1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0" fontId="13" fillId="2" borderId="1" xfId="1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13" fillId="3" borderId="1" xfId="12" applyFont="1" applyFill="1" applyBorder="1" applyAlignment="1">
      <alignment horizontal="center" vertical="top" wrapText="1"/>
    </xf>
    <xf numFmtId="0" fontId="13" fillId="3" borderId="1" xfId="7" applyFont="1" applyFill="1" applyBorder="1" applyAlignment="1">
      <alignment horizontal="center" vertical="top" wrapText="1"/>
    </xf>
    <xf numFmtId="0" fontId="22" fillId="2" borderId="1" xfId="9" applyFont="1" applyFill="1" applyBorder="1" applyAlignment="1">
      <alignment horizontal="center" vertical="top" wrapText="1"/>
    </xf>
    <xf numFmtId="0" fontId="21" fillId="2" borderId="1" xfId="9" applyFont="1" applyFill="1" applyBorder="1" applyAlignment="1">
      <alignment horizontal="center" vertical="top" wrapText="1"/>
    </xf>
    <xf numFmtId="3" fontId="21" fillId="2" borderId="1" xfId="9" applyNumberFormat="1" applyFont="1" applyFill="1" applyBorder="1" applyAlignment="1">
      <alignment horizontal="center" vertical="top" wrapText="1"/>
    </xf>
    <xf numFmtId="164" fontId="21" fillId="2" borderId="1" xfId="9" applyNumberFormat="1" applyFont="1" applyFill="1" applyBorder="1" applyAlignment="1">
      <alignment horizontal="center" vertical="top" wrapText="1"/>
    </xf>
    <xf numFmtId="49" fontId="21" fillId="2" borderId="1" xfId="1" applyNumberFormat="1" applyFont="1" applyFill="1" applyBorder="1" applyAlignment="1">
      <alignment horizontal="center" vertical="top" wrapText="1"/>
    </xf>
    <xf numFmtId="0" fontId="21" fillId="2" borderId="1" xfId="1" applyNumberFormat="1" applyFont="1" applyFill="1" applyBorder="1" applyAlignment="1">
      <alignment horizontal="center" vertical="top" wrapText="1"/>
    </xf>
    <xf numFmtId="0" fontId="21" fillId="2" borderId="1" xfId="9" applyNumberFormat="1" applyFont="1" applyFill="1" applyBorder="1" applyAlignment="1">
      <alignment horizontal="center" vertical="top" wrapText="1"/>
    </xf>
    <xf numFmtId="4" fontId="21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4" fontId="21" fillId="2" borderId="1" xfId="0" applyNumberFormat="1" applyFont="1" applyFill="1" applyBorder="1" applyAlignment="1">
      <alignment horizontal="center" vertical="top" wrapText="1"/>
    </xf>
    <xf numFmtId="43" fontId="21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21">
    <cellStyle name="Normal_Sheet1" xfId="2"/>
    <cellStyle name="Обычный" xfId="0" builtinId="0"/>
    <cellStyle name="Обычный 10" xfId="20"/>
    <cellStyle name="Обычный 12" xfId="10"/>
    <cellStyle name="Обычный 12 2" xfId="16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8"/>
    <cellStyle name="Обычный 6 2" xfId="19"/>
    <cellStyle name="Обычный 8" xfId="13"/>
    <cellStyle name="Обычный 8 2" xfId="17"/>
    <cellStyle name="Обычный_Specification Pow.Mash. turbine +4,5" xfId="15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tabSelected="1" zoomScale="70" zoomScaleNormal="70" zoomScaleSheetLayoutView="7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C16" sqref="C16"/>
    </sheetView>
  </sheetViews>
  <sheetFormatPr defaultColWidth="9.140625" defaultRowHeight="12.75" x14ac:dyDescent="0.25"/>
  <cols>
    <col min="1" max="1" width="21" style="9" customWidth="1"/>
    <col min="2" max="2" width="16.85546875" style="9" customWidth="1"/>
    <col min="3" max="3" width="8.28515625" style="9" customWidth="1"/>
    <col min="4" max="4" width="23.42578125" style="9" customWidth="1"/>
    <col min="5" max="5" width="25.140625" style="9" customWidth="1"/>
    <col min="6" max="6" width="29.42578125" style="9" customWidth="1"/>
    <col min="7" max="7" width="13.5703125" style="9" customWidth="1"/>
    <col min="8" max="8" width="12.85546875" style="9" customWidth="1"/>
    <col min="9" max="9" width="17.5703125" style="9" customWidth="1"/>
    <col min="10" max="10" width="10.85546875" style="9" customWidth="1"/>
    <col min="11" max="11" width="7.140625" style="9" customWidth="1"/>
    <col min="12" max="12" width="12" style="9" customWidth="1"/>
    <col min="13" max="13" width="9.85546875" style="9" customWidth="1"/>
    <col min="14" max="14" width="10.42578125" style="9" customWidth="1"/>
    <col min="15" max="15" width="13.42578125" style="9" customWidth="1"/>
    <col min="16" max="16" width="15.85546875" style="9" customWidth="1"/>
    <col min="17" max="17" width="18.42578125" style="9" customWidth="1"/>
    <col min="18" max="18" width="19.42578125" style="9" customWidth="1"/>
    <col min="19" max="19" width="18.5703125" style="9" customWidth="1"/>
    <col min="20" max="20" width="24.42578125" style="9" customWidth="1"/>
    <col min="21" max="21" width="8" style="40" customWidth="1"/>
    <col min="22" max="16384" width="9.140625" style="9"/>
  </cols>
  <sheetData>
    <row r="1" spans="1:21" ht="22.5" x14ac:dyDescent="0.25">
      <c r="A1" s="72" t="s">
        <v>127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s="35" customFormat="1" x14ac:dyDescent="0.2">
      <c r="A2" s="77" t="s">
        <v>73</v>
      </c>
      <c r="B2" s="77" t="s">
        <v>41</v>
      </c>
      <c r="C2" s="77" t="s">
        <v>42</v>
      </c>
      <c r="D2" s="78" t="s">
        <v>76</v>
      </c>
      <c r="E2" s="78" t="s">
        <v>43</v>
      </c>
      <c r="F2" s="77" t="s">
        <v>44</v>
      </c>
      <c r="G2" s="77" t="s">
        <v>45</v>
      </c>
      <c r="H2" s="80" t="s">
        <v>89</v>
      </c>
      <c r="I2" s="78" t="s">
        <v>74</v>
      </c>
      <c r="J2" s="78" t="s">
        <v>46</v>
      </c>
      <c r="K2" s="77" t="s">
        <v>47</v>
      </c>
      <c r="L2" s="78" t="s">
        <v>48</v>
      </c>
      <c r="M2" s="77" t="s">
        <v>49</v>
      </c>
      <c r="N2" s="77"/>
      <c r="O2" s="77" t="s">
        <v>50</v>
      </c>
      <c r="P2" s="77" t="s">
        <v>51</v>
      </c>
      <c r="Q2" s="78" t="s">
        <v>52</v>
      </c>
      <c r="R2" s="77" t="s">
        <v>53</v>
      </c>
      <c r="S2" s="78" t="s">
        <v>54</v>
      </c>
      <c r="T2" s="78" t="s">
        <v>55</v>
      </c>
      <c r="U2" s="41"/>
    </row>
    <row r="3" spans="1:21" s="36" customFormat="1" ht="25.5" x14ac:dyDescent="0.2">
      <c r="A3" s="77"/>
      <c r="B3" s="77"/>
      <c r="C3" s="77"/>
      <c r="D3" s="82"/>
      <c r="E3" s="82"/>
      <c r="F3" s="77"/>
      <c r="G3" s="77"/>
      <c r="H3" s="80"/>
      <c r="I3" s="74"/>
      <c r="J3" s="74"/>
      <c r="K3" s="77"/>
      <c r="L3" s="74"/>
      <c r="M3" s="34" t="s">
        <v>49</v>
      </c>
      <c r="N3" s="31" t="s">
        <v>56</v>
      </c>
      <c r="O3" s="77"/>
      <c r="P3" s="77"/>
      <c r="Q3" s="74"/>
      <c r="R3" s="77"/>
      <c r="S3" s="74"/>
      <c r="T3" s="74"/>
      <c r="U3" s="42"/>
    </row>
    <row r="4" spans="1:21" s="55" customFormat="1" x14ac:dyDescent="0.25">
      <c r="A4" s="79" t="s">
        <v>72</v>
      </c>
      <c r="B4" s="77" t="s">
        <v>57</v>
      </c>
      <c r="C4" s="79" t="s">
        <v>58</v>
      </c>
      <c r="D4" s="83"/>
      <c r="E4" s="83"/>
      <c r="F4" s="79" t="s">
        <v>59</v>
      </c>
      <c r="G4" s="77" t="s">
        <v>60</v>
      </c>
      <c r="H4" s="80" t="s">
        <v>88</v>
      </c>
      <c r="I4" s="77" t="s">
        <v>75</v>
      </c>
      <c r="J4" s="77" t="s">
        <v>61</v>
      </c>
      <c r="K4" s="79" t="s">
        <v>62</v>
      </c>
      <c r="L4" s="73" t="s">
        <v>63</v>
      </c>
      <c r="M4" s="79" t="s">
        <v>64</v>
      </c>
      <c r="N4" s="79"/>
      <c r="O4" s="77" t="s">
        <v>65</v>
      </c>
      <c r="P4" s="77" t="s">
        <v>66</v>
      </c>
      <c r="Q4" s="78" t="s">
        <v>67</v>
      </c>
      <c r="R4" s="77" t="s">
        <v>68</v>
      </c>
      <c r="S4" s="78" t="s">
        <v>69</v>
      </c>
      <c r="T4" s="73" t="s">
        <v>0</v>
      </c>
      <c r="U4" s="75" t="s">
        <v>129</v>
      </c>
    </row>
    <row r="5" spans="1:21" s="35" customFormat="1" x14ac:dyDescent="0.2">
      <c r="A5" s="77"/>
      <c r="B5" s="77"/>
      <c r="C5" s="77"/>
      <c r="D5" s="74"/>
      <c r="E5" s="74"/>
      <c r="F5" s="77"/>
      <c r="G5" s="77"/>
      <c r="H5" s="80"/>
      <c r="I5" s="77"/>
      <c r="J5" s="77"/>
      <c r="K5" s="77"/>
      <c r="L5" s="74"/>
      <c r="M5" s="34" t="s">
        <v>70</v>
      </c>
      <c r="N5" s="31" t="s">
        <v>71</v>
      </c>
      <c r="O5" s="77"/>
      <c r="P5" s="77"/>
      <c r="Q5" s="74"/>
      <c r="R5" s="77"/>
      <c r="S5" s="74"/>
      <c r="T5" s="74"/>
      <c r="U5" s="76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8">
        <v>23</v>
      </c>
      <c r="U6" s="18">
        <v>50</v>
      </c>
    </row>
    <row r="7" spans="1:21" s="14" customFormat="1" ht="51" x14ac:dyDescent="0.25">
      <c r="A7" s="37" t="s">
        <v>77</v>
      </c>
      <c r="B7" s="15"/>
      <c r="C7" s="8">
        <v>3</v>
      </c>
      <c r="D7" s="1" t="s">
        <v>27</v>
      </c>
      <c r="E7" s="1" t="s">
        <v>36</v>
      </c>
      <c r="F7" s="50" t="s">
        <v>143</v>
      </c>
      <c r="G7" s="6">
        <v>10</v>
      </c>
      <c r="H7" s="8" t="s">
        <v>6</v>
      </c>
      <c r="I7" s="1" t="s">
        <v>5</v>
      </c>
      <c r="J7" s="4">
        <v>24</v>
      </c>
      <c r="K7" s="2" t="s">
        <v>28</v>
      </c>
      <c r="L7" s="10">
        <v>1</v>
      </c>
      <c r="M7" s="13">
        <v>0.53</v>
      </c>
      <c r="N7" s="4">
        <f t="shared" ref="N7:N15" si="0">M7*L7</f>
        <v>0.53</v>
      </c>
      <c r="O7" s="11">
        <v>1631</v>
      </c>
      <c r="P7" s="12">
        <f t="shared" ref="P7:P15" si="1">O7*L7</f>
        <v>1631</v>
      </c>
      <c r="Q7" s="12">
        <f>P7*40%</f>
        <v>652.40000000000009</v>
      </c>
      <c r="R7" s="12">
        <f>P7*50%</f>
        <v>815.5</v>
      </c>
      <c r="S7" s="12">
        <f>P7-Q7-R7</f>
        <v>163.09999999999991</v>
      </c>
      <c r="T7" s="4" t="s">
        <v>4</v>
      </c>
      <c r="U7" s="40" t="s">
        <v>141</v>
      </c>
    </row>
    <row r="8" spans="1:21" s="14" customFormat="1" ht="102" x14ac:dyDescent="0.25">
      <c r="A8" s="37" t="s">
        <v>78</v>
      </c>
      <c r="B8" s="15" t="s">
        <v>7</v>
      </c>
      <c r="C8" s="4" t="s">
        <v>1</v>
      </c>
      <c r="D8" s="4" t="s">
        <v>8</v>
      </c>
      <c r="E8" s="37" t="s">
        <v>145</v>
      </c>
      <c r="F8" s="37" t="s">
        <v>9</v>
      </c>
      <c r="G8" s="4">
        <v>30</v>
      </c>
      <c r="H8" s="8" t="s">
        <v>6</v>
      </c>
      <c r="I8" s="1" t="s">
        <v>5</v>
      </c>
      <c r="J8" s="4">
        <v>24</v>
      </c>
      <c r="K8" s="2" t="s">
        <v>28</v>
      </c>
      <c r="L8" s="10">
        <v>1</v>
      </c>
      <c r="M8" s="4">
        <v>114</v>
      </c>
      <c r="N8" s="4">
        <f t="shared" si="0"/>
        <v>114</v>
      </c>
      <c r="O8" s="11">
        <v>157649.79999999999</v>
      </c>
      <c r="P8" s="12">
        <f t="shared" si="1"/>
        <v>157649.79999999999</v>
      </c>
      <c r="Q8" s="12">
        <f t="shared" ref="Q8:Q11" si="2">P8*40%</f>
        <v>63059.92</v>
      </c>
      <c r="R8" s="12">
        <f t="shared" ref="R8:R11" si="3">P8*50%</f>
        <v>78824.899999999994</v>
      </c>
      <c r="S8" s="12">
        <f t="shared" ref="S8:S11" si="4">P8-Q8-R8</f>
        <v>15764.979999999996</v>
      </c>
      <c r="T8" s="4" t="s">
        <v>4</v>
      </c>
      <c r="U8" s="17" t="s">
        <v>15</v>
      </c>
    </row>
    <row r="9" spans="1:21" s="14" customFormat="1" ht="51" x14ac:dyDescent="0.25">
      <c r="A9" s="37" t="s">
        <v>79</v>
      </c>
      <c r="B9" s="4"/>
      <c r="C9" s="8">
        <v>4</v>
      </c>
      <c r="D9" s="3" t="s">
        <v>31</v>
      </c>
      <c r="E9" s="3" t="s">
        <v>32</v>
      </c>
      <c r="F9" s="4" t="s">
        <v>10</v>
      </c>
      <c r="G9" s="4">
        <v>15</v>
      </c>
      <c r="H9" s="8" t="s">
        <v>6</v>
      </c>
      <c r="I9" s="1" t="s">
        <v>5</v>
      </c>
      <c r="J9" s="4">
        <v>24</v>
      </c>
      <c r="K9" s="2" t="s">
        <v>28</v>
      </c>
      <c r="L9" s="10">
        <v>20</v>
      </c>
      <c r="M9" s="49">
        <v>4.0000000000000001E-3</v>
      </c>
      <c r="N9" s="4">
        <f t="shared" si="0"/>
        <v>0.08</v>
      </c>
      <c r="O9" s="11">
        <v>2.2400000000000002</v>
      </c>
      <c r="P9" s="12">
        <f t="shared" si="1"/>
        <v>44.800000000000004</v>
      </c>
      <c r="Q9" s="12">
        <f t="shared" si="2"/>
        <v>17.920000000000002</v>
      </c>
      <c r="R9" s="12">
        <f t="shared" si="3"/>
        <v>22.400000000000002</v>
      </c>
      <c r="S9" s="12">
        <f t="shared" si="4"/>
        <v>4.4800000000000004</v>
      </c>
      <c r="T9" s="4" t="s">
        <v>4</v>
      </c>
      <c r="U9" s="17" t="s">
        <v>15</v>
      </c>
    </row>
    <row r="10" spans="1:21" s="14" customFormat="1" ht="51" x14ac:dyDescent="0.25">
      <c r="A10" s="37" t="s">
        <v>80</v>
      </c>
      <c r="B10" s="4"/>
      <c r="C10" s="4">
        <v>2</v>
      </c>
      <c r="D10" s="4" t="s">
        <v>11</v>
      </c>
      <c r="E10" s="4" t="s">
        <v>40</v>
      </c>
      <c r="F10" s="4" t="s">
        <v>12</v>
      </c>
      <c r="G10" s="4">
        <v>30</v>
      </c>
      <c r="H10" s="8" t="s">
        <v>6</v>
      </c>
      <c r="I10" s="1" t="s">
        <v>5</v>
      </c>
      <c r="J10" s="4">
        <v>24</v>
      </c>
      <c r="K10" s="2" t="s">
        <v>28</v>
      </c>
      <c r="L10" s="10">
        <v>4</v>
      </c>
      <c r="M10" s="49">
        <v>2.95</v>
      </c>
      <c r="N10" s="4">
        <f t="shared" si="0"/>
        <v>11.8</v>
      </c>
      <c r="O10" s="11">
        <v>1915.2</v>
      </c>
      <c r="P10" s="12">
        <f t="shared" si="1"/>
        <v>7660.8</v>
      </c>
      <c r="Q10" s="12">
        <f t="shared" si="2"/>
        <v>3064.32</v>
      </c>
      <c r="R10" s="12">
        <f t="shared" si="3"/>
        <v>3830.4</v>
      </c>
      <c r="S10" s="12">
        <f t="shared" si="4"/>
        <v>766.07999999999947</v>
      </c>
      <c r="T10" s="4" t="s">
        <v>4</v>
      </c>
      <c r="U10" s="17" t="s">
        <v>15</v>
      </c>
    </row>
    <row r="11" spans="1:21" s="14" customFormat="1" ht="51" x14ac:dyDescent="0.25">
      <c r="A11" s="37" t="s">
        <v>81</v>
      </c>
      <c r="B11" s="4"/>
      <c r="C11" s="8">
        <v>4</v>
      </c>
      <c r="D11" s="3" t="s">
        <v>31</v>
      </c>
      <c r="E11" s="3" t="s">
        <v>32</v>
      </c>
      <c r="F11" s="4" t="s">
        <v>10</v>
      </c>
      <c r="G11" s="4">
        <v>15</v>
      </c>
      <c r="H11" s="8" t="s">
        <v>6</v>
      </c>
      <c r="I11" s="1" t="s">
        <v>5</v>
      </c>
      <c r="J11" s="4">
        <v>24</v>
      </c>
      <c r="K11" s="2" t="s">
        <v>28</v>
      </c>
      <c r="L11" s="10">
        <v>4</v>
      </c>
      <c r="M11" s="49">
        <v>4.0000000000000001E-3</v>
      </c>
      <c r="N11" s="4">
        <f t="shared" si="0"/>
        <v>1.6E-2</v>
      </c>
      <c r="O11" s="11">
        <v>2.2400000000000002</v>
      </c>
      <c r="P11" s="12">
        <f t="shared" si="1"/>
        <v>8.9600000000000009</v>
      </c>
      <c r="Q11" s="12">
        <f t="shared" si="2"/>
        <v>3.5840000000000005</v>
      </c>
      <c r="R11" s="12">
        <f t="shared" si="3"/>
        <v>4.4800000000000004</v>
      </c>
      <c r="S11" s="12">
        <f t="shared" si="4"/>
        <v>0.89599999999999991</v>
      </c>
      <c r="T11" s="4" t="s">
        <v>4</v>
      </c>
      <c r="U11" s="17" t="s">
        <v>15</v>
      </c>
    </row>
    <row r="12" spans="1:21" s="14" customFormat="1" ht="51" x14ac:dyDescent="0.25">
      <c r="A12" s="37" t="s">
        <v>82</v>
      </c>
      <c r="B12" s="4"/>
      <c r="C12" s="8">
        <v>4</v>
      </c>
      <c r="D12" s="3" t="s">
        <v>31</v>
      </c>
      <c r="E12" s="3" t="s">
        <v>32</v>
      </c>
      <c r="F12" s="4" t="s">
        <v>13</v>
      </c>
      <c r="G12" s="4">
        <v>15</v>
      </c>
      <c r="H12" s="8" t="s">
        <v>6</v>
      </c>
      <c r="I12" s="1" t="s">
        <v>5</v>
      </c>
      <c r="J12" s="4">
        <v>24</v>
      </c>
      <c r="K12" s="2" t="s">
        <v>28</v>
      </c>
      <c r="L12" s="10">
        <v>8</v>
      </c>
      <c r="M12" s="49">
        <v>3.0000000000000001E-3</v>
      </c>
      <c r="N12" s="4">
        <f t="shared" si="0"/>
        <v>2.4E-2</v>
      </c>
      <c r="O12" s="11">
        <v>2.2400000000000002</v>
      </c>
      <c r="P12" s="12">
        <f t="shared" si="1"/>
        <v>17.920000000000002</v>
      </c>
      <c r="Q12" s="12">
        <f t="shared" ref="Q12:Q14" si="5">P12*40%</f>
        <v>7.168000000000001</v>
      </c>
      <c r="R12" s="12">
        <f t="shared" ref="R12:R15" si="6">P12*50%</f>
        <v>8.9600000000000009</v>
      </c>
      <c r="S12" s="12">
        <f t="shared" ref="S12:S14" si="7">P12-Q12-R12</f>
        <v>1.7919999999999998</v>
      </c>
      <c r="T12" s="4" t="s">
        <v>4</v>
      </c>
      <c r="U12" s="17" t="s">
        <v>15</v>
      </c>
    </row>
    <row r="13" spans="1:21" s="14" customFormat="1" ht="51" x14ac:dyDescent="0.25">
      <c r="A13" s="37" t="s">
        <v>83</v>
      </c>
      <c r="B13" s="4"/>
      <c r="C13" s="8">
        <v>4</v>
      </c>
      <c r="D13" s="3" t="s">
        <v>26</v>
      </c>
      <c r="E13" s="3" t="s">
        <v>33</v>
      </c>
      <c r="F13" s="50" t="s">
        <v>144</v>
      </c>
      <c r="G13" s="4">
        <v>15</v>
      </c>
      <c r="H13" s="8" t="s">
        <v>6</v>
      </c>
      <c r="I13" s="1" t="s">
        <v>5</v>
      </c>
      <c r="J13" s="4">
        <v>24</v>
      </c>
      <c r="K13" s="2" t="s">
        <v>28</v>
      </c>
      <c r="L13" s="10">
        <v>4</v>
      </c>
      <c r="M13" s="4">
        <v>0.06</v>
      </c>
      <c r="N13" s="4">
        <f t="shared" si="0"/>
        <v>0.24</v>
      </c>
      <c r="O13" s="11">
        <v>75.180000000000007</v>
      </c>
      <c r="P13" s="12">
        <f t="shared" si="1"/>
        <v>300.72000000000003</v>
      </c>
      <c r="Q13" s="12">
        <f t="shared" si="5"/>
        <v>120.28800000000001</v>
      </c>
      <c r="R13" s="12">
        <f t="shared" si="6"/>
        <v>150.36000000000001</v>
      </c>
      <c r="S13" s="12">
        <f t="shared" si="7"/>
        <v>30.072000000000003</v>
      </c>
      <c r="T13" s="4" t="s">
        <v>4</v>
      </c>
      <c r="U13" s="40" t="s">
        <v>141</v>
      </c>
    </row>
    <row r="14" spans="1:21" s="14" customFormat="1" ht="51" x14ac:dyDescent="0.25">
      <c r="A14" s="37" t="s">
        <v>84</v>
      </c>
      <c r="B14" s="4"/>
      <c r="C14" s="8">
        <v>4</v>
      </c>
      <c r="D14" s="4" t="s">
        <v>11</v>
      </c>
      <c r="E14" s="4" t="s">
        <v>40</v>
      </c>
      <c r="F14" s="4" t="s">
        <v>14</v>
      </c>
      <c r="G14" s="4">
        <v>15</v>
      </c>
      <c r="H14" s="8" t="s">
        <v>6</v>
      </c>
      <c r="I14" s="1" t="s">
        <v>5</v>
      </c>
      <c r="J14" s="4">
        <v>24</v>
      </c>
      <c r="K14" s="2" t="s">
        <v>28</v>
      </c>
      <c r="L14" s="10">
        <v>4</v>
      </c>
      <c r="M14" s="49">
        <v>0.15</v>
      </c>
      <c r="N14" s="4">
        <f t="shared" si="0"/>
        <v>0.6</v>
      </c>
      <c r="O14" s="11">
        <v>583.79999999999995</v>
      </c>
      <c r="P14" s="12">
        <f t="shared" si="1"/>
        <v>2335.1999999999998</v>
      </c>
      <c r="Q14" s="12">
        <f t="shared" si="5"/>
        <v>934.07999999999993</v>
      </c>
      <c r="R14" s="12">
        <f t="shared" si="6"/>
        <v>1167.5999999999999</v>
      </c>
      <c r="S14" s="12">
        <f t="shared" si="7"/>
        <v>233.51999999999998</v>
      </c>
      <c r="T14" s="4" t="s">
        <v>4</v>
      </c>
      <c r="U14" s="17" t="s">
        <v>15</v>
      </c>
    </row>
    <row r="15" spans="1:21" s="14" customFormat="1" ht="51" x14ac:dyDescent="0.25">
      <c r="A15" s="37" t="s">
        <v>85</v>
      </c>
      <c r="B15" s="4"/>
      <c r="C15" s="8">
        <v>4</v>
      </c>
      <c r="D15" s="3" t="s">
        <v>31</v>
      </c>
      <c r="E15" s="3" t="s">
        <v>32</v>
      </c>
      <c r="F15" s="4" t="s">
        <v>13</v>
      </c>
      <c r="G15" s="4">
        <v>15</v>
      </c>
      <c r="H15" s="8" t="s">
        <v>6</v>
      </c>
      <c r="I15" s="1" t="s">
        <v>5</v>
      </c>
      <c r="J15" s="4">
        <v>24</v>
      </c>
      <c r="K15" s="2" t="s">
        <v>28</v>
      </c>
      <c r="L15" s="10">
        <v>4</v>
      </c>
      <c r="M15" s="49">
        <v>3.0000000000000001E-3</v>
      </c>
      <c r="N15" s="4">
        <f t="shared" si="0"/>
        <v>1.2E-2</v>
      </c>
      <c r="O15" s="11">
        <v>2.2400000000000002</v>
      </c>
      <c r="P15" s="12">
        <f t="shared" si="1"/>
        <v>8.9600000000000009</v>
      </c>
      <c r="Q15" s="12">
        <f>P15*40%</f>
        <v>3.5840000000000005</v>
      </c>
      <c r="R15" s="12">
        <f t="shared" si="6"/>
        <v>4.4800000000000004</v>
      </c>
      <c r="S15" s="12">
        <f>P15-Q15-R15</f>
        <v>0.89599999999999991</v>
      </c>
      <c r="T15" s="4" t="s">
        <v>4</v>
      </c>
      <c r="U15" s="17" t="s">
        <v>15</v>
      </c>
    </row>
    <row r="16" spans="1:21" s="14" customFormat="1" ht="38.25" x14ac:dyDescent="0.25">
      <c r="A16" s="56" t="s">
        <v>96</v>
      </c>
      <c r="B16" s="59"/>
      <c r="C16" s="56" t="s">
        <v>3</v>
      </c>
      <c r="D16" s="56" t="s">
        <v>110</v>
      </c>
      <c r="E16" s="56" t="s">
        <v>111</v>
      </c>
      <c r="F16" s="60"/>
      <c r="G16" s="61"/>
      <c r="H16" s="62"/>
      <c r="I16" s="62"/>
      <c r="J16" s="62"/>
      <c r="K16" s="63"/>
      <c r="L16" s="64"/>
      <c r="M16" s="65"/>
      <c r="N16" s="56"/>
      <c r="O16" s="56"/>
      <c r="P16" s="56"/>
      <c r="Q16" s="56"/>
      <c r="R16" s="56"/>
      <c r="S16" s="56"/>
      <c r="T16" s="60" t="s">
        <v>92</v>
      </c>
      <c r="U16" s="17" t="s">
        <v>142</v>
      </c>
    </row>
    <row r="17" spans="1:21" s="14" customFormat="1" ht="25.5" x14ac:dyDescent="0.25">
      <c r="A17" s="56" t="s">
        <v>97</v>
      </c>
      <c r="B17" s="59"/>
      <c r="C17" s="56" t="s">
        <v>3</v>
      </c>
      <c r="D17" s="56" t="s">
        <v>112</v>
      </c>
      <c r="E17" s="56" t="s">
        <v>113</v>
      </c>
      <c r="F17" s="60" t="s">
        <v>98</v>
      </c>
      <c r="G17" s="61">
        <v>3</v>
      </c>
      <c r="H17" s="62" t="s">
        <v>99</v>
      </c>
      <c r="I17" s="62">
        <v>3</v>
      </c>
      <c r="J17" s="62">
        <v>24</v>
      </c>
      <c r="K17" s="63" t="s">
        <v>28</v>
      </c>
      <c r="L17" s="64">
        <v>2</v>
      </c>
      <c r="M17" s="65">
        <v>30.5</v>
      </c>
      <c r="N17" s="56">
        <f t="shared" ref="N17:N31" si="8">M17*L17</f>
        <v>61</v>
      </c>
      <c r="O17" s="56">
        <v>41138.58</v>
      </c>
      <c r="P17" s="66">
        <f t="shared" ref="P17:P31" si="9">O17*L17</f>
        <v>82277.16</v>
      </c>
      <c r="Q17" s="66">
        <f t="shared" ref="Q17:Q18" si="10">P17*40%</f>
        <v>32910.864000000001</v>
      </c>
      <c r="R17" s="66">
        <f t="shared" ref="R17:R18" si="11">P17*50%</f>
        <v>41138.58</v>
      </c>
      <c r="S17" s="66">
        <f t="shared" ref="S17:S18" si="12">P17-Q17-R17</f>
        <v>8227.7160000000003</v>
      </c>
      <c r="T17" s="60" t="s">
        <v>92</v>
      </c>
      <c r="U17" s="17" t="s">
        <v>142</v>
      </c>
    </row>
    <row r="18" spans="1:21" s="14" customFormat="1" ht="25.5" x14ac:dyDescent="0.25">
      <c r="A18" s="56" t="s">
        <v>100</v>
      </c>
      <c r="B18" s="59"/>
      <c r="C18" s="56" t="s">
        <v>3</v>
      </c>
      <c r="D18" s="56" t="s">
        <v>112</v>
      </c>
      <c r="E18" s="56" t="s">
        <v>113</v>
      </c>
      <c r="F18" s="60" t="s">
        <v>101</v>
      </c>
      <c r="G18" s="61">
        <v>3</v>
      </c>
      <c r="H18" s="62" t="s">
        <v>99</v>
      </c>
      <c r="I18" s="62">
        <v>3</v>
      </c>
      <c r="J18" s="62">
        <v>24</v>
      </c>
      <c r="K18" s="63" t="s">
        <v>28</v>
      </c>
      <c r="L18" s="64">
        <v>2</v>
      </c>
      <c r="M18" s="65">
        <v>30.5</v>
      </c>
      <c r="N18" s="56">
        <f t="shared" si="8"/>
        <v>61</v>
      </c>
      <c r="O18" s="56">
        <v>41138.58</v>
      </c>
      <c r="P18" s="66">
        <f t="shared" si="9"/>
        <v>82277.16</v>
      </c>
      <c r="Q18" s="66">
        <f t="shared" si="10"/>
        <v>32910.864000000001</v>
      </c>
      <c r="R18" s="66">
        <f t="shared" si="11"/>
        <v>41138.58</v>
      </c>
      <c r="S18" s="66">
        <f t="shared" si="12"/>
        <v>8227.7160000000003</v>
      </c>
      <c r="T18" s="60" t="s">
        <v>92</v>
      </c>
      <c r="U18" s="17" t="s">
        <v>142</v>
      </c>
    </row>
    <row r="19" spans="1:21" ht="25.5" x14ac:dyDescent="0.25">
      <c r="A19" s="37" t="s">
        <v>114</v>
      </c>
      <c r="B19" s="5" t="s">
        <v>17</v>
      </c>
      <c r="C19" s="2" t="s">
        <v>2</v>
      </c>
      <c r="D19" s="16" t="s">
        <v>39</v>
      </c>
      <c r="E19" s="57" t="s">
        <v>139</v>
      </c>
      <c r="F19" s="16" t="s">
        <v>19</v>
      </c>
      <c r="G19" s="5"/>
      <c r="H19" s="8" t="s">
        <v>6</v>
      </c>
      <c r="I19" s="1" t="s">
        <v>18</v>
      </c>
      <c r="J19" s="4">
        <v>24</v>
      </c>
      <c r="K19" s="2" t="s">
        <v>28</v>
      </c>
      <c r="L19" s="10">
        <v>1</v>
      </c>
      <c r="M19" s="45">
        <v>91.2</v>
      </c>
      <c r="N19" s="46">
        <f t="shared" si="8"/>
        <v>91.2</v>
      </c>
      <c r="O19" s="11">
        <v>10315.129999999999</v>
      </c>
      <c r="P19" s="12">
        <f t="shared" si="9"/>
        <v>10315.129999999999</v>
      </c>
      <c r="Q19" s="12">
        <f t="shared" ref="Q19:Q31" si="13">P19*40%</f>
        <v>4126.0519999999997</v>
      </c>
      <c r="R19" s="12">
        <f t="shared" ref="R19:R31" si="14">P19*50%</f>
        <v>5157.5649999999996</v>
      </c>
      <c r="S19" s="12">
        <f t="shared" ref="S19:S31" si="15">P19-Q19-R19</f>
        <v>1031.5129999999999</v>
      </c>
      <c r="T19" s="19" t="s">
        <v>16</v>
      </c>
      <c r="U19" s="17" t="s">
        <v>138</v>
      </c>
    </row>
    <row r="20" spans="1:21" ht="25.5" x14ac:dyDescent="0.25">
      <c r="A20" s="37" t="s">
        <v>115</v>
      </c>
      <c r="B20" s="5" t="s">
        <v>17</v>
      </c>
      <c r="C20" s="2" t="s">
        <v>2</v>
      </c>
      <c r="D20" s="16" t="s">
        <v>39</v>
      </c>
      <c r="E20" s="57" t="s">
        <v>139</v>
      </c>
      <c r="F20" s="16" t="s">
        <v>20</v>
      </c>
      <c r="G20" s="5"/>
      <c r="H20" s="8" t="s">
        <v>6</v>
      </c>
      <c r="I20" s="1" t="s">
        <v>18</v>
      </c>
      <c r="J20" s="4">
        <v>24</v>
      </c>
      <c r="K20" s="2" t="s">
        <v>28</v>
      </c>
      <c r="L20" s="10">
        <v>1</v>
      </c>
      <c r="M20" s="45">
        <v>82.9</v>
      </c>
      <c r="N20" s="46">
        <f t="shared" si="8"/>
        <v>82.9</v>
      </c>
      <c r="O20" s="11">
        <v>8890</v>
      </c>
      <c r="P20" s="12">
        <f t="shared" si="9"/>
        <v>8890</v>
      </c>
      <c r="Q20" s="12">
        <f t="shared" si="13"/>
        <v>3556</v>
      </c>
      <c r="R20" s="12">
        <f t="shared" si="14"/>
        <v>4445</v>
      </c>
      <c r="S20" s="12">
        <f t="shared" si="15"/>
        <v>889</v>
      </c>
      <c r="T20" s="19" t="s">
        <v>16</v>
      </c>
      <c r="U20" s="17" t="s">
        <v>138</v>
      </c>
    </row>
    <row r="21" spans="1:21" ht="25.5" x14ac:dyDescent="0.25">
      <c r="A21" s="37" t="s">
        <v>116</v>
      </c>
      <c r="B21" s="5" t="s">
        <v>17</v>
      </c>
      <c r="C21" s="2" t="s">
        <v>2</v>
      </c>
      <c r="D21" s="16" t="s">
        <v>39</v>
      </c>
      <c r="E21" s="57" t="s">
        <v>139</v>
      </c>
      <c r="F21" s="16" t="s">
        <v>21</v>
      </c>
      <c r="G21" s="5"/>
      <c r="H21" s="8" t="s">
        <v>6</v>
      </c>
      <c r="I21" s="1" t="s">
        <v>18</v>
      </c>
      <c r="J21" s="4">
        <v>24</v>
      </c>
      <c r="K21" s="2" t="s">
        <v>28</v>
      </c>
      <c r="L21" s="10">
        <v>1</v>
      </c>
      <c r="M21" s="45">
        <v>110.6</v>
      </c>
      <c r="N21" s="46">
        <f t="shared" si="8"/>
        <v>110.6</v>
      </c>
      <c r="O21" s="11">
        <v>11351.13</v>
      </c>
      <c r="P21" s="12">
        <f t="shared" si="9"/>
        <v>11351.13</v>
      </c>
      <c r="Q21" s="12">
        <f t="shared" si="13"/>
        <v>4540.4520000000002</v>
      </c>
      <c r="R21" s="12">
        <f t="shared" si="14"/>
        <v>5675.5649999999996</v>
      </c>
      <c r="S21" s="12">
        <f t="shared" si="15"/>
        <v>1135.1129999999994</v>
      </c>
      <c r="T21" s="19" t="s">
        <v>16</v>
      </c>
      <c r="U21" s="17" t="s">
        <v>138</v>
      </c>
    </row>
    <row r="22" spans="1:21" s="14" customFormat="1" ht="25.5" x14ac:dyDescent="0.25">
      <c r="A22" s="37" t="s">
        <v>117</v>
      </c>
      <c r="B22" s="5" t="s">
        <v>17</v>
      </c>
      <c r="C22" s="2" t="s">
        <v>2</v>
      </c>
      <c r="D22" s="16" t="s">
        <v>39</v>
      </c>
      <c r="E22" s="57" t="s">
        <v>139</v>
      </c>
      <c r="F22" s="16" t="s">
        <v>22</v>
      </c>
      <c r="G22" s="5"/>
      <c r="H22" s="8" t="s">
        <v>6</v>
      </c>
      <c r="I22" s="1" t="s">
        <v>18</v>
      </c>
      <c r="J22" s="4">
        <v>24</v>
      </c>
      <c r="K22" s="2" t="s">
        <v>28</v>
      </c>
      <c r="L22" s="10">
        <v>1</v>
      </c>
      <c r="M22" s="45">
        <v>57</v>
      </c>
      <c r="N22" s="46">
        <f t="shared" si="8"/>
        <v>57</v>
      </c>
      <c r="O22" s="11">
        <v>7648.34</v>
      </c>
      <c r="P22" s="12">
        <f t="shared" si="9"/>
        <v>7648.34</v>
      </c>
      <c r="Q22" s="12">
        <f t="shared" si="13"/>
        <v>3059.3360000000002</v>
      </c>
      <c r="R22" s="12">
        <f t="shared" si="14"/>
        <v>3824.17</v>
      </c>
      <c r="S22" s="12">
        <f t="shared" si="15"/>
        <v>764.83399999999983</v>
      </c>
      <c r="T22" s="19" t="s">
        <v>16</v>
      </c>
      <c r="U22" s="17" t="s">
        <v>138</v>
      </c>
    </row>
    <row r="23" spans="1:21" s="14" customFormat="1" ht="25.5" x14ac:dyDescent="0.25">
      <c r="A23" s="37" t="s">
        <v>118</v>
      </c>
      <c r="B23" s="5" t="s">
        <v>17</v>
      </c>
      <c r="C23" s="2" t="s">
        <v>2</v>
      </c>
      <c r="D23" s="16" t="s">
        <v>39</v>
      </c>
      <c r="E23" s="57" t="s">
        <v>139</v>
      </c>
      <c r="F23" s="16" t="s">
        <v>23</v>
      </c>
      <c r="G23" s="5"/>
      <c r="H23" s="8" t="s">
        <v>6</v>
      </c>
      <c r="I23" s="1" t="s">
        <v>18</v>
      </c>
      <c r="J23" s="4">
        <v>24</v>
      </c>
      <c r="K23" s="2" t="s">
        <v>28</v>
      </c>
      <c r="L23" s="10">
        <v>1</v>
      </c>
      <c r="M23" s="45">
        <v>45.3</v>
      </c>
      <c r="N23" s="46">
        <f t="shared" si="8"/>
        <v>45.3</v>
      </c>
      <c r="O23" s="11">
        <v>7017.81</v>
      </c>
      <c r="P23" s="12">
        <f t="shared" si="9"/>
        <v>7017.81</v>
      </c>
      <c r="Q23" s="12">
        <f t="shared" si="13"/>
        <v>2807.1240000000003</v>
      </c>
      <c r="R23" s="12">
        <f t="shared" si="14"/>
        <v>3508.9050000000002</v>
      </c>
      <c r="S23" s="12">
        <f t="shared" si="15"/>
        <v>701.78099999999949</v>
      </c>
      <c r="T23" s="19" t="s">
        <v>16</v>
      </c>
      <c r="U23" s="17" t="s">
        <v>138</v>
      </c>
    </row>
    <row r="24" spans="1:21" s="14" customFormat="1" ht="25.5" x14ac:dyDescent="0.25">
      <c r="A24" s="37" t="s">
        <v>119</v>
      </c>
      <c r="B24" s="5" t="s">
        <v>17</v>
      </c>
      <c r="C24" s="2" t="s">
        <v>2</v>
      </c>
      <c r="D24" s="16" t="s">
        <v>39</v>
      </c>
      <c r="E24" s="57" t="s">
        <v>139</v>
      </c>
      <c r="F24" s="16" t="s">
        <v>24</v>
      </c>
      <c r="G24" s="5"/>
      <c r="H24" s="8" t="s">
        <v>6</v>
      </c>
      <c r="I24" s="1" t="s">
        <v>18</v>
      </c>
      <c r="J24" s="4">
        <v>24</v>
      </c>
      <c r="K24" s="2" t="s">
        <v>28</v>
      </c>
      <c r="L24" s="10">
        <v>1</v>
      </c>
      <c r="M24" s="45">
        <v>50.6</v>
      </c>
      <c r="N24" s="46">
        <f t="shared" si="8"/>
        <v>50.6</v>
      </c>
      <c r="O24" s="11">
        <v>7217.7</v>
      </c>
      <c r="P24" s="12">
        <f t="shared" si="9"/>
        <v>7217.7</v>
      </c>
      <c r="Q24" s="12">
        <f t="shared" si="13"/>
        <v>2887.08</v>
      </c>
      <c r="R24" s="12">
        <f t="shared" si="14"/>
        <v>3608.85</v>
      </c>
      <c r="S24" s="12">
        <f t="shared" si="15"/>
        <v>721.77</v>
      </c>
      <c r="T24" s="19" t="s">
        <v>16</v>
      </c>
      <c r="U24" s="17" t="s">
        <v>138</v>
      </c>
    </row>
    <row r="25" spans="1:21" s="14" customFormat="1" ht="25.5" x14ac:dyDescent="0.25">
      <c r="A25" s="37" t="s">
        <v>120</v>
      </c>
      <c r="B25" s="5" t="s">
        <v>17</v>
      </c>
      <c r="C25" s="2" t="s">
        <v>2</v>
      </c>
      <c r="D25" s="57" t="s">
        <v>39</v>
      </c>
      <c r="E25" s="57" t="s">
        <v>139</v>
      </c>
      <c r="F25" s="57" t="s">
        <v>132</v>
      </c>
      <c r="G25" s="5"/>
      <c r="H25" s="8" t="s">
        <v>6</v>
      </c>
      <c r="I25" s="1" t="s">
        <v>18</v>
      </c>
      <c r="J25" s="4">
        <v>24</v>
      </c>
      <c r="K25" s="2" t="s">
        <v>28</v>
      </c>
      <c r="L25" s="10">
        <v>1</v>
      </c>
      <c r="M25" s="45">
        <v>53</v>
      </c>
      <c r="N25" s="46">
        <f t="shared" si="8"/>
        <v>53</v>
      </c>
      <c r="O25" s="11">
        <v>620.4</v>
      </c>
      <c r="P25" s="12">
        <f t="shared" si="9"/>
        <v>620.4</v>
      </c>
      <c r="Q25" s="12">
        <f t="shared" si="13"/>
        <v>248.16</v>
      </c>
      <c r="R25" s="12">
        <f t="shared" si="14"/>
        <v>310.2</v>
      </c>
      <c r="S25" s="12">
        <f t="shared" si="15"/>
        <v>62.04000000000002</v>
      </c>
      <c r="T25" s="19" t="s">
        <v>16</v>
      </c>
      <c r="U25" s="17" t="s">
        <v>138</v>
      </c>
    </row>
    <row r="26" spans="1:21" s="14" customFormat="1" ht="25.5" x14ac:dyDescent="0.25">
      <c r="A26" s="37" t="s">
        <v>121</v>
      </c>
      <c r="B26" s="5" t="s">
        <v>17</v>
      </c>
      <c r="C26" s="2" t="s">
        <v>2</v>
      </c>
      <c r="D26" s="57" t="s">
        <v>39</v>
      </c>
      <c r="E26" s="57" t="s">
        <v>139</v>
      </c>
      <c r="F26" s="57" t="s">
        <v>133</v>
      </c>
      <c r="G26" s="5"/>
      <c r="H26" s="8" t="s">
        <v>6</v>
      </c>
      <c r="I26" s="1" t="s">
        <v>18</v>
      </c>
      <c r="J26" s="4">
        <v>24</v>
      </c>
      <c r="K26" s="2" t="s">
        <v>28</v>
      </c>
      <c r="L26" s="10">
        <v>1</v>
      </c>
      <c r="M26" s="45">
        <v>112</v>
      </c>
      <c r="N26" s="46">
        <f t="shared" si="8"/>
        <v>112</v>
      </c>
      <c r="O26" s="11">
        <v>620.4</v>
      </c>
      <c r="P26" s="12">
        <f t="shared" si="9"/>
        <v>620.4</v>
      </c>
      <c r="Q26" s="12">
        <f t="shared" si="13"/>
        <v>248.16</v>
      </c>
      <c r="R26" s="12">
        <f t="shared" si="14"/>
        <v>310.2</v>
      </c>
      <c r="S26" s="12">
        <f t="shared" si="15"/>
        <v>62.04000000000002</v>
      </c>
      <c r="T26" s="19" t="s">
        <v>16</v>
      </c>
      <c r="U26" s="17" t="s">
        <v>138</v>
      </c>
    </row>
    <row r="27" spans="1:21" s="14" customFormat="1" ht="25.5" x14ac:dyDescent="0.25">
      <c r="A27" s="37" t="s">
        <v>122</v>
      </c>
      <c r="B27" s="5" t="s">
        <v>17</v>
      </c>
      <c r="C27" s="2" t="s">
        <v>2</v>
      </c>
      <c r="D27" s="57" t="s">
        <v>39</v>
      </c>
      <c r="E27" s="57" t="s">
        <v>139</v>
      </c>
      <c r="F27" s="57" t="s">
        <v>134</v>
      </c>
      <c r="G27" s="5"/>
      <c r="H27" s="8" t="s">
        <v>6</v>
      </c>
      <c r="I27" s="1" t="s">
        <v>18</v>
      </c>
      <c r="J27" s="4">
        <v>24</v>
      </c>
      <c r="K27" s="2" t="s">
        <v>28</v>
      </c>
      <c r="L27" s="10">
        <v>1</v>
      </c>
      <c r="M27" s="45">
        <v>58</v>
      </c>
      <c r="N27" s="46">
        <f t="shared" si="8"/>
        <v>58</v>
      </c>
      <c r="O27" s="11">
        <v>589.83000000000004</v>
      </c>
      <c r="P27" s="12">
        <f t="shared" si="9"/>
        <v>589.83000000000004</v>
      </c>
      <c r="Q27" s="12">
        <f t="shared" si="13"/>
        <v>235.93200000000002</v>
      </c>
      <c r="R27" s="12">
        <f t="shared" si="14"/>
        <v>294.91500000000002</v>
      </c>
      <c r="S27" s="12">
        <f t="shared" si="15"/>
        <v>58.983000000000004</v>
      </c>
      <c r="T27" s="19" t="s">
        <v>16</v>
      </c>
      <c r="U27" s="17" t="s">
        <v>138</v>
      </c>
    </row>
    <row r="28" spans="1:21" s="14" customFormat="1" ht="25.5" x14ac:dyDescent="0.25">
      <c r="A28" s="37" t="s">
        <v>123</v>
      </c>
      <c r="B28" s="5" t="s">
        <v>17</v>
      </c>
      <c r="C28" s="2" t="s">
        <v>2</v>
      </c>
      <c r="D28" s="57" t="s">
        <v>39</v>
      </c>
      <c r="E28" s="57" t="s">
        <v>139</v>
      </c>
      <c r="F28" s="57" t="s">
        <v>135</v>
      </c>
      <c r="G28" s="5"/>
      <c r="H28" s="8" t="s">
        <v>6</v>
      </c>
      <c r="I28" s="1" t="s">
        <v>18</v>
      </c>
      <c r="J28" s="4">
        <v>24</v>
      </c>
      <c r="K28" s="2" t="s">
        <v>28</v>
      </c>
      <c r="L28" s="10">
        <v>1</v>
      </c>
      <c r="M28" s="45">
        <v>90</v>
      </c>
      <c r="N28" s="46">
        <f t="shared" si="8"/>
        <v>90</v>
      </c>
      <c r="O28" s="11">
        <v>589.83000000000004</v>
      </c>
      <c r="P28" s="12">
        <f t="shared" si="9"/>
        <v>589.83000000000004</v>
      </c>
      <c r="Q28" s="12">
        <f t="shared" si="13"/>
        <v>235.93200000000002</v>
      </c>
      <c r="R28" s="12">
        <f t="shared" si="14"/>
        <v>294.91500000000002</v>
      </c>
      <c r="S28" s="12">
        <f t="shared" si="15"/>
        <v>58.983000000000004</v>
      </c>
      <c r="T28" s="19" t="s">
        <v>16</v>
      </c>
      <c r="U28" s="17" t="s">
        <v>138</v>
      </c>
    </row>
    <row r="29" spans="1:21" s="14" customFormat="1" ht="25.5" x14ac:dyDescent="0.25">
      <c r="A29" s="37" t="s">
        <v>124</v>
      </c>
      <c r="B29" s="5" t="s">
        <v>17</v>
      </c>
      <c r="C29" s="2" t="s">
        <v>2</v>
      </c>
      <c r="D29" s="57" t="s">
        <v>39</v>
      </c>
      <c r="E29" s="57" t="s">
        <v>139</v>
      </c>
      <c r="F29" s="57" t="s">
        <v>136</v>
      </c>
      <c r="G29" s="5"/>
      <c r="H29" s="8" t="s">
        <v>6</v>
      </c>
      <c r="I29" s="1" t="s">
        <v>18</v>
      </c>
      <c r="J29" s="4">
        <v>24</v>
      </c>
      <c r="K29" s="2" t="s">
        <v>28</v>
      </c>
      <c r="L29" s="10">
        <v>1</v>
      </c>
      <c r="M29" s="45">
        <v>87</v>
      </c>
      <c r="N29" s="46">
        <f t="shared" si="8"/>
        <v>87</v>
      </c>
      <c r="O29" s="11">
        <v>523.28</v>
      </c>
      <c r="P29" s="12">
        <f t="shared" si="9"/>
        <v>523.28</v>
      </c>
      <c r="Q29" s="12">
        <f t="shared" si="13"/>
        <v>209.31200000000001</v>
      </c>
      <c r="R29" s="12">
        <f t="shared" si="14"/>
        <v>261.64</v>
      </c>
      <c r="S29" s="12">
        <f t="shared" si="15"/>
        <v>52.327999999999975</v>
      </c>
      <c r="T29" s="19" t="s">
        <v>16</v>
      </c>
      <c r="U29" s="17" t="s">
        <v>138</v>
      </c>
    </row>
    <row r="30" spans="1:21" s="14" customFormat="1" ht="25.5" x14ac:dyDescent="0.25">
      <c r="A30" s="37" t="s">
        <v>125</v>
      </c>
      <c r="B30" s="5" t="s">
        <v>17</v>
      </c>
      <c r="C30" s="2" t="s">
        <v>2</v>
      </c>
      <c r="D30" s="57" t="s">
        <v>39</v>
      </c>
      <c r="E30" s="57" t="s">
        <v>139</v>
      </c>
      <c r="F30" s="57" t="s">
        <v>137</v>
      </c>
      <c r="G30" s="5"/>
      <c r="H30" s="8" t="s">
        <v>6</v>
      </c>
      <c r="I30" s="1" t="s">
        <v>18</v>
      </c>
      <c r="J30" s="4">
        <v>24</v>
      </c>
      <c r="K30" s="2" t="s">
        <v>28</v>
      </c>
      <c r="L30" s="10">
        <v>1</v>
      </c>
      <c r="M30" s="45">
        <v>50</v>
      </c>
      <c r="N30" s="46">
        <f t="shared" si="8"/>
        <v>50</v>
      </c>
      <c r="O30" s="11">
        <v>521.64</v>
      </c>
      <c r="P30" s="12">
        <f t="shared" si="9"/>
        <v>521.64</v>
      </c>
      <c r="Q30" s="12">
        <f t="shared" si="13"/>
        <v>208.65600000000001</v>
      </c>
      <c r="R30" s="12">
        <f t="shared" si="14"/>
        <v>260.82</v>
      </c>
      <c r="S30" s="12">
        <f t="shared" si="15"/>
        <v>52.163999999999987</v>
      </c>
      <c r="T30" s="19" t="s">
        <v>16</v>
      </c>
      <c r="U30" s="17" t="s">
        <v>138</v>
      </c>
    </row>
    <row r="31" spans="1:21" s="20" customFormat="1" ht="25.5" x14ac:dyDescent="0.25">
      <c r="A31" s="37" t="s">
        <v>86</v>
      </c>
      <c r="B31" s="5" t="s">
        <v>25</v>
      </c>
      <c r="C31" s="2" t="s">
        <v>2</v>
      </c>
      <c r="D31" s="5" t="s">
        <v>38</v>
      </c>
      <c r="E31" s="5" t="s">
        <v>37</v>
      </c>
      <c r="F31" s="58" t="s">
        <v>140</v>
      </c>
      <c r="G31" s="5"/>
      <c r="H31" s="8" t="s">
        <v>6</v>
      </c>
      <c r="I31" s="1" t="s">
        <v>18</v>
      </c>
      <c r="J31" s="4">
        <v>24</v>
      </c>
      <c r="K31" s="37" t="s">
        <v>128</v>
      </c>
      <c r="L31" s="10">
        <v>50</v>
      </c>
      <c r="M31" s="7">
        <v>2.75</v>
      </c>
      <c r="N31" s="4">
        <f t="shared" si="8"/>
        <v>137.5</v>
      </c>
      <c r="O31" s="11">
        <v>500.84</v>
      </c>
      <c r="P31" s="12">
        <f t="shared" si="9"/>
        <v>25042</v>
      </c>
      <c r="Q31" s="12">
        <f t="shared" si="13"/>
        <v>10016.800000000001</v>
      </c>
      <c r="R31" s="12">
        <f t="shared" si="14"/>
        <v>12521</v>
      </c>
      <c r="S31" s="12">
        <f t="shared" si="15"/>
        <v>2504.1999999999989</v>
      </c>
      <c r="T31" s="19" t="s">
        <v>16</v>
      </c>
      <c r="U31" s="40" t="s">
        <v>141</v>
      </c>
    </row>
    <row r="32" spans="1:21" ht="22.5" x14ac:dyDescent="0.25">
      <c r="A32" s="81" t="s">
        <v>126</v>
      </c>
      <c r="B32" s="81"/>
      <c r="C32" s="81"/>
      <c r="D32" s="81"/>
      <c r="E32" s="81"/>
      <c r="F32" s="81"/>
      <c r="G32" s="70" t="s">
        <v>56</v>
      </c>
      <c r="H32" s="70"/>
      <c r="I32" s="70"/>
      <c r="J32" s="70"/>
      <c r="K32" s="70"/>
      <c r="L32" s="70"/>
      <c r="M32" s="70"/>
      <c r="N32" s="70"/>
      <c r="O32" s="70"/>
      <c r="P32" s="32">
        <f>SUM(P7:P31)</f>
        <v>415159.97000000015</v>
      </c>
      <c r="Q32" s="33">
        <f>SUM(Q7:Q31)</f>
        <v>166063.98800000001</v>
      </c>
      <c r="R32" s="33">
        <f>SUM(R7:R31)</f>
        <v>207579.98500000007</v>
      </c>
      <c r="S32" s="33">
        <f>SUM(S7:S31)</f>
        <v>41515.996999999996</v>
      </c>
    </row>
    <row r="33" spans="3:21" ht="15.75" x14ac:dyDescent="0.25">
      <c r="L33" s="26"/>
      <c r="M33" s="27"/>
      <c r="N33" s="27"/>
      <c r="O33" s="27"/>
      <c r="P33" s="47"/>
      <c r="Q33" s="48"/>
      <c r="R33" s="48"/>
      <c r="S33" s="48"/>
    </row>
    <row r="34" spans="3:21" s="44" customFormat="1" ht="23.25" x14ac:dyDescent="0.25">
      <c r="C34" s="53"/>
      <c r="D34" s="54" t="s">
        <v>90</v>
      </c>
      <c r="E34" s="53"/>
      <c r="F34" s="54" t="s">
        <v>91</v>
      </c>
      <c r="H34" s="53"/>
      <c r="I34" s="53"/>
      <c r="J34" s="53"/>
      <c r="K34" s="53"/>
      <c r="L34" s="53"/>
      <c r="M34" s="53"/>
      <c r="N34" s="53"/>
      <c r="O34" s="53"/>
      <c r="P34" s="53"/>
      <c r="Q34" s="51"/>
      <c r="R34" s="51"/>
      <c r="S34" s="51"/>
      <c r="U34" s="52"/>
    </row>
  </sheetData>
  <autoFilter ref="A6:U32"/>
  <mergeCells count="39"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  <mergeCell ref="M4:N4"/>
    <mergeCell ref="O4:O5"/>
    <mergeCell ref="P4:P5"/>
    <mergeCell ref="Q4:Q5"/>
    <mergeCell ref="A32:F32"/>
    <mergeCell ref="G4:G5"/>
    <mergeCell ref="H4:H5"/>
    <mergeCell ref="I4:I5"/>
    <mergeCell ref="J4:J5"/>
    <mergeCell ref="K4:K5"/>
    <mergeCell ref="A1:T1"/>
    <mergeCell ref="T4:T5"/>
    <mergeCell ref="U4:U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№16 к Приложению №1.1  к  Контракту № SP-BNPP-1-2018/309/1575-D от сентября 2017 / Amendment No.16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14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4" sqref="G24"/>
    </sheetView>
  </sheetViews>
  <sheetFormatPr defaultColWidth="9.140625" defaultRowHeight="12.75" x14ac:dyDescent="0.25"/>
  <cols>
    <col min="1" max="1" width="21" style="9" customWidth="1"/>
    <col min="2" max="2" width="16.140625" style="9" customWidth="1"/>
    <col min="3" max="3" width="10.42578125" style="9" customWidth="1"/>
    <col min="4" max="4" width="23" style="9" customWidth="1"/>
    <col min="5" max="5" width="21.42578125" style="9" customWidth="1"/>
    <col min="6" max="6" width="24.42578125" style="9" customWidth="1"/>
    <col min="7" max="7" width="14.5703125" style="9" customWidth="1"/>
    <col min="8" max="8" width="13.42578125" style="9" customWidth="1"/>
    <col min="9" max="9" width="13.85546875" style="9" customWidth="1"/>
    <col min="10" max="10" width="9.42578125" style="9" customWidth="1"/>
    <col min="11" max="11" width="7.140625" style="9" customWidth="1"/>
    <col min="12" max="12" width="12.140625" style="9" customWidth="1"/>
    <col min="13" max="13" width="8.85546875" style="9" customWidth="1"/>
    <col min="14" max="14" width="10.85546875" style="9" customWidth="1"/>
    <col min="15" max="15" width="12" style="9" customWidth="1"/>
    <col min="16" max="16" width="14" style="9" customWidth="1"/>
    <col min="17" max="17" width="18.7109375" style="9" customWidth="1"/>
    <col min="18" max="18" width="17.42578125" style="9" customWidth="1"/>
    <col min="19" max="19" width="16.42578125" style="9" customWidth="1"/>
    <col min="20" max="20" width="19.85546875" style="39" customWidth="1"/>
    <col min="21" max="21" width="9.140625" style="40"/>
    <col min="22" max="16384" width="9.140625" style="9"/>
  </cols>
  <sheetData>
    <row r="1" spans="1:21" ht="22.5" x14ac:dyDescent="0.25">
      <c r="A1" s="72" t="s">
        <v>127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84"/>
    </row>
    <row r="2" spans="1:21" s="35" customFormat="1" x14ac:dyDescent="0.2">
      <c r="A2" s="77" t="s">
        <v>73</v>
      </c>
      <c r="B2" s="77" t="s">
        <v>41</v>
      </c>
      <c r="C2" s="77" t="s">
        <v>42</v>
      </c>
      <c r="D2" s="78" t="s">
        <v>76</v>
      </c>
      <c r="E2" s="78" t="s">
        <v>43</v>
      </c>
      <c r="F2" s="77" t="s">
        <v>44</v>
      </c>
      <c r="G2" s="77" t="s">
        <v>45</v>
      </c>
      <c r="H2" s="80" t="s">
        <v>89</v>
      </c>
      <c r="I2" s="78" t="s">
        <v>74</v>
      </c>
      <c r="J2" s="78" t="s">
        <v>46</v>
      </c>
      <c r="K2" s="77" t="s">
        <v>47</v>
      </c>
      <c r="L2" s="78" t="s">
        <v>48</v>
      </c>
      <c r="M2" s="77" t="s">
        <v>49</v>
      </c>
      <c r="N2" s="77"/>
      <c r="O2" s="77" t="s">
        <v>50</v>
      </c>
      <c r="P2" s="77" t="s">
        <v>51</v>
      </c>
      <c r="Q2" s="78" t="s">
        <v>52</v>
      </c>
      <c r="R2" s="77" t="s">
        <v>53</v>
      </c>
      <c r="S2" s="78" t="s">
        <v>54</v>
      </c>
      <c r="T2" s="86" t="s">
        <v>55</v>
      </c>
      <c r="U2" s="41"/>
    </row>
    <row r="3" spans="1:21" s="36" customFormat="1" ht="25.5" x14ac:dyDescent="0.2">
      <c r="A3" s="77"/>
      <c r="B3" s="77"/>
      <c r="C3" s="77"/>
      <c r="D3" s="82"/>
      <c r="E3" s="82"/>
      <c r="F3" s="77"/>
      <c r="G3" s="77"/>
      <c r="H3" s="80"/>
      <c r="I3" s="74"/>
      <c r="J3" s="74"/>
      <c r="K3" s="77"/>
      <c r="L3" s="74"/>
      <c r="M3" s="34" t="s">
        <v>49</v>
      </c>
      <c r="N3" s="31" t="s">
        <v>56</v>
      </c>
      <c r="O3" s="77"/>
      <c r="P3" s="77"/>
      <c r="Q3" s="74"/>
      <c r="R3" s="77"/>
      <c r="S3" s="74"/>
      <c r="T3" s="87"/>
      <c r="U3" s="42"/>
    </row>
    <row r="4" spans="1:21" s="35" customFormat="1" x14ac:dyDescent="0.2">
      <c r="A4" s="77" t="s">
        <v>72</v>
      </c>
      <c r="B4" s="77" t="s">
        <v>57</v>
      </c>
      <c r="C4" s="77" t="s">
        <v>58</v>
      </c>
      <c r="D4" s="82"/>
      <c r="E4" s="82"/>
      <c r="F4" s="77" t="s">
        <v>59</v>
      </c>
      <c r="G4" s="77" t="s">
        <v>60</v>
      </c>
      <c r="H4" s="80" t="s">
        <v>88</v>
      </c>
      <c r="I4" s="77" t="s">
        <v>75</v>
      </c>
      <c r="J4" s="77" t="s">
        <v>61</v>
      </c>
      <c r="K4" s="77" t="s">
        <v>62</v>
      </c>
      <c r="L4" s="78" t="s">
        <v>63</v>
      </c>
      <c r="M4" s="77" t="s">
        <v>64</v>
      </c>
      <c r="N4" s="77"/>
      <c r="O4" s="77" t="s">
        <v>65</v>
      </c>
      <c r="P4" s="77" t="s">
        <v>66</v>
      </c>
      <c r="Q4" s="78" t="s">
        <v>67</v>
      </c>
      <c r="R4" s="77" t="s">
        <v>68</v>
      </c>
      <c r="S4" s="78" t="s">
        <v>69</v>
      </c>
      <c r="T4" s="86" t="s">
        <v>0</v>
      </c>
      <c r="U4" s="76" t="s">
        <v>129</v>
      </c>
    </row>
    <row r="5" spans="1:21" s="35" customFormat="1" x14ac:dyDescent="0.2">
      <c r="A5" s="77"/>
      <c r="B5" s="77"/>
      <c r="C5" s="77"/>
      <c r="D5" s="74"/>
      <c r="E5" s="74"/>
      <c r="F5" s="77"/>
      <c r="G5" s="77"/>
      <c r="H5" s="80"/>
      <c r="I5" s="77"/>
      <c r="J5" s="77"/>
      <c r="K5" s="77"/>
      <c r="L5" s="74"/>
      <c r="M5" s="34" t="s">
        <v>70</v>
      </c>
      <c r="N5" s="31" t="s">
        <v>71</v>
      </c>
      <c r="O5" s="77"/>
      <c r="P5" s="77"/>
      <c r="Q5" s="74"/>
      <c r="R5" s="77"/>
      <c r="S5" s="74"/>
      <c r="T5" s="87"/>
      <c r="U5" s="76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43">
        <v>23</v>
      </c>
      <c r="U6" s="18">
        <v>50</v>
      </c>
    </row>
    <row r="7" spans="1:21" s="14" customFormat="1" ht="89.25" x14ac:dyDescent="0.25">
      <c r="A7" s="56" t="s">
        <v>102</v>
      </c>
      <c r="B7" s="67" t="s">
        <v>93</v>
      </c>
      <c r="C7" s="67" t="s">
        <v>3</v>
      </c>
      <c r="D7" s="67" t="s">
        <v>94</v>
      </c>
      <c r="E7" s="67" t="s">
        <v>95</v>
      </c>
      <c r="F7" s="56"/>
      <c r="G7" s="56"/>
      <c r="H7" s="56"/>
      <c r="I7" s="56"/>
      <c r="J7" s="56"/>
      <c r="K7" s="56"/>
      <c r="L7" s="68"/>
      <c r="M7" s="56"/>
      <c r="N7" s="56"/>
      <c r="O7" s="56"/>
      <c r="P7" s="56"/>
      <c r="Q7" s="56"/>
      <c r="R7" s="56"/>
      <c r="S7" s="56"/>
      <c r="T7" s="56" t="s">
        <v>92</v>
      </c>
      <c r="U7" s="14" t="s">
        <v>142</v>
      </c>
    </row>
    <row r="8" spans="1:21" s="14" customFormat="1" ht="51" x14ac:dyDescent="0.25">
      <c r="A8" s="56" t="s">
        <v>103</v>
      </c>
      <c r="B8" s="59"/>
      <c r="C8" s="56" t="s">
        <v>3</v>
      </c>
      <c r="D8" s="56" t="s">
        <v>110</v>
      </c>
      <c r="E8" s="56" t="s">
        <v>111</v>
      </c>
      <c r="F8" s="60" t="s">
        <v>130</v>
      </c>
      <c r="G8" s="61"/>
      <c r="H8" s="62"/>
      <c r="I8" s="62"/>
      <c r="J8" s="62"/>
      <c r="K8" s="63"/>
      <c r="L8" s="64"/>
      <c r="M8" s="65"/>
      <c r="N8" s="56"/>
      <c r="O8" s="56"/>
      <c r="P8" s="56"/>
      <c r="Q8" s="56"/>
      <c r="R8" s="56"/>
      <c r="S8" s="56"/>
      <c r="T8" s="60" t="s">
        <v>92</v>
      </c>
      <c r="U8" s="14" t="s">
        <v>142</v>
      </c>
    </row>
    <row r="9" spans="1:21" s="14" customFormat="1" ht="25.5" x14ac:dyDescent="0.25">
      <c r="A9" s="56" t="s">
        <v>104</v>
      </c>
      <c r="B9" s="59"/>
      <c r="C9" s="56" t="s">
        <v>3</v>
      </c>
      <c r="D9" s="56" t="s">
        <v>112</v>
      </c>
      <c r="E9" s="56" t="s">
        <v>113</v>
      </c>
      <c r="F9" s="60" t="s">
        <v>98</v>
      </c>
      <c r="G9" s="61">
        <v>3</v>
      </c>
      <c r="H9" s="62" t="s">
        <v>99</v>
      </c>
      <c r="I9" s="62">
        <v>3</v>
      </c>
      <c r="J9" s="62">
        <v>24</v>
      </c>
      <c r="K9" s="63" t="s">
        <v>28</v>
      </c>
      <c r="L9" s="64">
        <v>1</v>
      </c>
      <c r="M9" s="65">
        <v>30.5</v>
      </c>
      <c r="N9" s="56">
        <f>M9*L9</f>
        <v>30.5</v>
      </c>
      <c r="O9" s="56">
        <v>41138.58</v>
      </c>
      <c r="P9" s="69">
        <f>O9*L9</f>
        <v>41138.58</v>
      </c>
      <c r="Q9" s="69">
        <f>P9*40%</f>
        <v>16455.432000000001</v>
      </c>
      <c r="R9" s="69">
        <f>P9*50%</f>
        <v>20569.29</v>
      </c>
      <c r="S9" s="69">
        <f>P9-Q9-R9</f>
        <v>4113.8580000000002</v>
      </c>
      <c r="T9" s="60" t="s">
        <v>92</v>
      </c>
      <c r="U9" s="14" t="s">
        <v>142</v>
      </c>
    </row>
    <row r="10" spans="1:21" s="14" customFormat="1" ht="25.5" x14ac:dyDescent="0.25">
      <c r="A10" s="56" t="s">
        <v>105</v>
      </c>
      <c r="B10" s="59"/>
      <c r="C10" s="56" t="s">
        <v>3</v>
      </c>
      <c r="D10" s="56" t="s">
        <v>112</v>
      </c>
      <c r="E10" s="56" t="s">
        <v>113</v>
      </c>
      <c r="F10" s="60" t="s">
        <v>101</v>
      </c>
      <c r="G10" s="61">
        <v>3</v>
      </c>
      <c r="H10" s="62" t="s">
        <v>99</v>
      </c>
      <c r="I10" s="62">
        <v>3</v>
      </c>
      <c r="J10" s="62">
        <v>24</v>
      </c>
      <c r="K10" s="63" t="s">
        <v>28</v>
      </c>
      <c r="L10" s="64">
        <v>1</v>
      </c>
      <c r="M10" s="65">
        <v>30.5</v>
      </c>
      <c r="N10" s="56">
        <f>M10*L10</f>
        <v>30.5</v>
      </c>
      <c r="O10" s="56">
        <v>41138.58</v>
      </c>
      <c r="P10" s="69">
        <f>O10*L10</f>
        <v>41138.58</v>
      </c>
      <c r="Q10" s="69">
        <f>P10*40%</f>
        <v>16455.432000000001</v>
      </c>
      <c r="R10" s="69">
        <f>P10*50%</f>
        <v>20569.29</v>
      </c>
      <c r="S10" s="69">
        <f>P10-Q10-R10</f>
        <v>4113.8580000000002</v>
      </c>
      <c r="T10" s="60" t="s">
        <v>92</v>
      </c>
      <c r="U10" s="14" t="s">
        <v>142</v>
      </c>
    </row>
    <row r="11" spans="1:21" s="24" customFormat="1" ht="25.5" x14ac:dyDescent="0.25">
      <c r="A11" s="37" t="s">
        <v>87</v>
      </c>
      <c r="B11" s="16"/>
      <c r="C11" s="2" t="s">
        <v>2</v>
      </c>
      <c r="D11" s="16" t="s">
        <v>35</v>
      </c>
      <c r="E11" s="16" t="s">
        <v>34</v>
      </c>
      <c r="F11" s="38" t="s">
        <v>131</v>
      </c>
      <c r="G11" s="22">
        <v>30</v>
      </c>
      <c r="H11" s="8" t="s">
        <v>6</v>
      </c>
      <c r="I11" s="21" t="s">
        <v>18</v>
      </c>
      <c r="J11" s="4">
        <v>24</v>
      </c>
      <c r="K11" s="2" t="s">
        <v>28</v>
      </c>
      <c r="L11" s="10">
        <v>2</v>
      </c>
      <c r="M11" s="23">
        <v>3.4</v>
      </c>
      <c r="N11" s="4">
        <f t="shared" ref="N11" si="0">M11*L11</f>
        <v>6.8</v>
      </c>
      <c r="O11" s="29">
        <v>2214.62</v>
      </c>
      <c r="P11" s="25">
        <f t="shared" ref="P11" si="1">O11*L11</f>
        <v>4429.24</v>
      </c>
      <c r="Q11" s="25">
        <f t="shared" ref="Q11" si="2">P11*40%</f>
        <v>1771.6959999999999</v>
      </c>
      <c r="R11" s="25">
        <f t="shared" ref="R11" si="3">P11*50%</f>
        <v>2214.62</v>
      </c>
      <c r="S11" s="25">
        <f t="shared" ref="S11" si="4">P11-Q11-R11</f>
        <v>442.92399999999998</v>
      </c>
      <c r="T11" s="19" t="s">
        <v>16</v>
      </c>
      <c r="U11" s="24">
        <v>16</v>
      </c>
    </row>
    <row r="12" spans="1:21" ht="22.5" x14ac:dyDescent="0.25">
      <c r="A12" s="81" t="s">
        <v>126</v>
      </c>
      <c r="B12" s="81"/>
      <c r="C12" s="81"/>
      <c r="D12" s="81"/>
      <c r="E12" s="81"/>
      <c r="F12" s="85"/>
      <c r="G12" s="70" t="s">
        <v>56</v>
      </c>
      <c r="H12" s="70"/>
      <c r="I12" s="70"/>
      <c r="J12" s="70"/>
      <c r="K12" s="70"/>
      <c r="L12" s="70"/>
      <c r="M12" s="70"/>
      <c r="N12" s="70"/>
      <c r="O12" s="70"/>
      <c r="P12" s="32">
        <f>SUM(P7:P11)</f>
        <v>86706.400000000009</v>
      </c>
      <c r="Q12" s="33">
        <f>SUM(Q7:Q11)</f>
        <v>34682.559999999998</v>
      </c>
      <c r="R12" s="33">
        <f>SUM(R7:R11)</f>
        <v>43353.200000000004</v>
      </c>
      <c r="S12" s="33">
        <f>SUM(S7:S11)</f>
        <v>8670.64</v>
      </c>
      <c r="T12" s="9"/>
      <c r="U12" s="9"/>
    </row>
    <row r="13" spans="1:21" x14ac:dyDescent="0.25">
      <c r="L13" s="26"/>
      <c r="M13" s="27"/>
      <c r="N13" s="27"/>
      <c r="O13" s="27"/>
      <c r="P13" s="26"/>
      <c r="Q13" s="28"/>
      <c r="R13" s="28"/>
      <c r="S13" s="28"/>
    </row>
    <row r="14" spans="1:21" s="44" customFormat="1" ht="23.25" x14ac:dyDescent="0.25">
      <c r="C14" s="53"/>
      <c r="D14" s="54" t="s">
        <v>90</v>
      </c>
      <c r="E14" s="53"/>
      <c r="F14" s="54" t="s">
        <v>91</v>
      </c>
      <c r="H14" s="53"/>
      <c r="I14" s="53"/>
      <c r="J14" s="53"/>
      <c r="K14" s="53"/>
      <c r="L14" s="53"/>
      <c r="M14" s="53"/>
      <c r="N14" s="53"/>
      <c r="O14" s="53"/>
      <c r="P14" s="53"/>
      <c r="Q14" s="51"/>
      <c r="R14" s="51"/>
      <c r="S14" s="51"/>
      <c r="U14" s="52"/>
    </row>
  </sheetData>
  <autoFilter ref="A6:U12"/>
  <mergeCells count="39">
    <mergeCell ref="G2:G3"/>
    <mergeCell ref="H2:H3"/>
    <mergeCell ref="F2:F3"/>
    <mergeCell ref="A4:A5"/>
    <mergeCell ref="B4:B5"/>
    <mergeCell ref="C4:C5"/>
    <mergeCell ref="F4:F5"/>
    <mergeCell ref="A12:F12"/>
    <mergeCell ref="S2:S3"/>
    <mergeCell ref="T2:T3"/>
    <mergeCell ref="I2:I3"/>
    <mergeCell ref="J2:J3"/>
    <mergeCell ref="L2:L3"/>
    <mergeCell ref="M2:N2"/>
    <mergeCell ref="O2:O3"/>
    <mergeCell ref="S4:S5"/>
    <mergeCell ref="T4:T5"/>
    <mergeCell ref="K2:K3"/>
    <mergeCell ref="A2:A3"/>
    <mergeCell ref="B2:B3"/>
    <mergeCell ref="C2:C3"/>
    <mergeCell ref="D2:D5"/>
    <mergeCell ref="E2:E5"/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6" fitToHeight="0" orientation="landscape" r:id="rId1"/>
  <headerFooter>
    <oddHeader>&amp;R&amp;12Изменение №16 к Приложению №1.2  к  Контракту № SP-BNPP-1-2018/309/1575-D от сентября 2017 / Amendment No.16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13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ColWidth="9.140625" defaultRowHeight="12.75" x14ac:dyDescent="0.25"/>
  <cols>
    <col min="1" max="1" width="20.7109375" style="9" customWidth="1"/>
    <col min="2" max="2" width="22.42578125" style="9" customWidth="1"/>
    <col min="3" max="3" width="10.140625" style="9" customWidth="1"/>
    <col min="4" max="4" width="24.42578125" style="9" customWidth="1"/>
    <col min="5" max="5" width="23.85546875" style="9" customWidth="1"/>
    <col min="6" max="6" width="26.5703125" style="9" customWidth="1"/>
    <col min="7" max="7" width="9.42578125" style="9" customWidth="1"/>
    <col min="8" max="8" width="13" style="9" customWidth="1"/>
    <col min="9" max="9" width="16.42578125" style="9" customWidth="1"/>
    <col min="10" max="10" width="10.85546875" style="9" customWidth="1"/>
    <col min="11" max="11" width="7.140625" style="9" customWidth="1"/>
    <col min="12" max="12" width="12.5703125" style="9" customWidth="1"/>
    <col min="13" max="13" width="9" style="9" customWidth="1"/>
    <col min="14" max="14" width="10.42578125" style="9" customWidth="1"/>
    <col min="15" max="15" width="13.42578125" style="9" customWidth="1"/>
    <col min="16" max="16" width="17.42578125" style="9" customWidth="1"/>
    <col min="17" max="17" width="17.140625" style="9" customWidth="1"/>
    <col min="18" max="18" width="17" style="9" customWidth="1"/>
    <col min="19" max="19" width="15" style="9" customWidth="1"/>
    <col min="20" max="20" width="22.42578125" style="9" customWidth="1"/>
    <col min="21" max="21" width="9.140625" style="40"/>
    <col min="22" max="16384" width="9.140625" style="9"/>
  </cols>
  <sheetData>
    <row r="1" spans="1:21" ht="22.5" x14ac:dyDescent="0.25">
      <c r="A1" s="72" t="s">
        <v>127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s="35" customFormat="1" x14ac:dyDescent="0.2">
      <c r="A2" s="77" t="s">
        <v>73</v>
      </c>
      <c r="B2" s="77" t="s">
        <v>41</v>
      </c>
      <c r="C2" s="77" t="s">
        <v>42</v>
      </c>
      <c r="D2" s="78" t="s">
        <v>76</v>
      </c>
      <c r="E2" s="78" t="s">
        <v>43</v>
      </c>
      <c r="F2" s="77" t="s">
        <v>44</v>
      </c>
      <c r="G2" s="77" t="s">
        <v>45</v>
      </c>
      <c r="H2" s="77" t="s">
        <v>89</v>
      </c>
      <c r="I2" s="78" t="s">
        <v>74</v>
      </c>
      <c r="J2" s="78" t="s">
        <v>46</v>
      </c>
      <c r="K2" s="77" t="s">
        <v>47</v>
      </c>
      <c r="L2" s="78" t="s">
        <v>48</v>
      </c>
      <c r="M2" s="77" t="s">
        <v>49</v>
      </c>
      <c r="N2" s="77"/>
      <c r="O2" s="77" t="s">
        <v>50</v>
      </c>
      <c r="P2" s="77" t="s">
        <v>51</v>
      </c>
      <c r="Q2" s="78" t="s">
        <v>52</v>
      </c>
      <c r="R2" s="77" t="s">
        <v>53</v>
      </c>
      <c r="S2" s="78" t="s">
        <v>54</v>
      </c>
      <c r="T2" s="78" t="s">
        <v>55</v>
      </c>
      <c r="U2" s="41"/>
    </row>
    <row r="3" spans="1:21" s="36" customFormat="1" ht="25.5" x14ac:dyDescent="0.2">
      <c r="A3" s="77"/>
      <c r="B3" s="77"/>
      <c r="C3" s="77"/>
      <c r="D3" s="82"/>
      <c r="E3" s="82"/>
      <c r="F3" s="77"/>
      <c r="G3" s="77"/>
      <c r="H3" s="77"/>
      <c r="I3" s="74"/>
      <c r="J3" s="74"/>
      <c r="K3" s="77"/>
      <c r="L3" s="74"/>
      <c r="M3" s="34" t="s">
        <v>49</v>
      </c>
      <c r="N3" s="31" t="s">
        <v>56</v>
      </c>
      <c r="O3" s="77"/>
      <c r="P3" s="77"/>
      <c r="Q3" s="74"/>
      <c r="R3" s="77"/>
      <c r="S3" s="74"/>
      <c r="T3" s="74"/>
      <c r="U3" s="42"/>
    </row>
    <row r="4" spans="1:21" s="35" customFormat="1" x14ac:dyDescent="0.2">
      <c r="A4" s="77" t="s">
        <v>72</v>
      </c>
      <c r="B4" s="77" t="s">
        <v>57</v>
      </c>
      <c r="C4" s="77" t="s">
        <v>58</v>
      </c>
      <c r="D4" s="82"/>
      <c r="E4" s="82"/>
      <c r="F4" s="77" t="s">
        <v>59</v>
      </c>
      <c r="G4" s="77" t="s">
        <v>60</v>
      </c>
      <c r="H4" s="77" t="s">
        <v>88</v>
      </c>
      <c r="I4" s="77" t="s">
        <v>75</v>
      </c>
      <c r="J4" s="77" t="s">
        <v>61</v>
      </c>
      <c r="K4" s="77" t="s">
        <v>62</v>
      </c>
      <c r="L4" s="78" t="s">
        <v>63</v>
      </c>
      <c r="M4" s="77" t="s">
        <v>64</v>
      </c>
      <c r="N4" s="77"/>
      <c r="O4" s="77" t="s">
        <v>65</v>
      </c>
      <c r="P4" s="77" t="s">
        <v>66</v>
      </c>
      <c r="Q4" s="78" t="s">
        <v>67</v>
      </c>
      <c r="R4" s="77" t="s">
        <v>68</v>
      </c>
      <c r="S4" s="78" t="s">
        <v>69</v>
      </c>
      <c r="T4" s="78" t="s">
        <v>0</v>
      </c>
      <c r="U4" s="76" t="s">
        <v>129</v>
      </c>
    </row>
    <row r="5" spans="1:21" s="35" customFormat="1" x14ac:dyDescent="0.2">
      <c r="A5" s="77"/>
      <c r="B5" s="77"/>
      <c r="C5" s="77"/>
      <c r="D5" s="74"/>
      <c r="E5" s="74"/>
      <c r="F5" s="77"/>
      <c r="G5" s="77"/>
      <c r="H5" s="77"/>
      <c r="I5" s="77"/>
      <c r="J5" s="77"/>
      <c r="K5" s="77"/>
      <c r="L5" s="74"/>
      <c r="M5" s="34" t="s">
        <v>70</v>
      </c>
      <c r="N5" s="31" t="s">
        <v>71</v>
      </c>
      <c r="O5" s="77"/>
      <c r="P5" s="77"/>
      <c r="Q5" s="74"/>
      <c r="R5" s="77"/>
      <c r="S5" s="74"/>
      <c r="T5" s="74"/>
      <c r="U5" s="76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8">
        <v>23</v>
      </c>
      <c r="U6" s="18">
        <v>50</v>
      </c>
    </row>
    <row r="7" spans="1:21" s="14" customFormat="1" ht="76.5" x14ac:dyDescent="0.25">
      <c r="A7" s="56" t="s">
        <v>106</v>
      </c>
      <c r="B7" s="67" t="s">
        <v>93</v>
      </c>
      <c r="C7" s="67" t="s">
        <v>3</v>
      </c>
      <c r="D7" s="67" t="s">
        <v>94</v>
      </c>
      <c r="E7" s="67" t="s">
        <v>95</v>
      </c>
      <c r="F7" s="56"/>
      <c r="G7" s="56"/>
      <c r="H7" s="56"/>
      <c r="I7" s="56"/>
      <c r="J7" s="56"/>
      <c r="K7" s="56"/>
      <c r="L7" s="68"/>
      <c r="M7" s="56"/>
      <c r="N7" s="56"/>
      <c r="O7" s="56"/>
      <c r="P7" s="56"/>
      <c r="Q7" s="56"/>
      <c r="R7" s="56"/>
      <c r="S7" s="56"/>
      <c r="T7" s="56" t="s">
        <v>92</v>
      </c>
      <c r="U7" s="14" t="s">
        <v>142</v>
      </c>
    </row>
    <row r="8" spans="1:21" s="14" customFormat="1" ht="25.5" x14ac:dyDescent="0.25">
      <c r="A8" s="56" t="s">
        <v>107</v>
      </c>
      <c r="B8" s="59"/>
      <c r="C8" s="56" t="s">
        <v>3</v>
      </c>
      <c r="D8" s="56" t="s">
        <v>110</v>
      </c>
      <c r="E8" s="56" t="s">
        <v>111</v>
      </c>
      <c r="F8" s="60" t="s">
        <v>130</v>
      </c>
      <c r="G8" s="61"/>
      <c r="H8" s="62"/>
      <c r="I8" s="62"/>
      <c r="J8" s="62"/>
      <c r="K8" s="63"/>
      <c r="L8" s="64"/>
      <c r="M8" s="65"/>
      <c r="N8" s="56"/>
      <c r="O8" s="56"/>
      <c r="P8" s="56"/>
      <c r="Q8" s="56"/>
      <c r="R8" s="56"/>
      <c r="S8" s="56"/>
      <c r="T8" s="60" t="s">
        <v>92</v>
      </c>
      <c r="U8" s="14" t="s">
        <v>142</v>
      </c>
    </row>
    <row r="9" spans="1:21" s="14" customFormat="1" ht="25.5" x14ac:dyDescent="0.25">
      <c r="A9" s="56" t="s">
        <v>108</v>
      </c>
      <c r="B9" s="59"/>
      <c r="C9" s="56" t="s">
        <v>3</v>
      </c>
      <c r="D9" s="56" t="s">
        <v>112</v>
      </c>
      <c r="E9" s="56" t="s">
        <v>113</v>
      </c>
      <c r="F9" s="60" t="s">
        <v>98</v>
      </c>
      <c r="G9" s="61">
        <v>3</v>
      </c>
      <c r="H9" s="62" t="s">
        <v>99</v>
      </c>
      <c r="I9" s="62">
        <v>3</v>
      </c>
      <c r="J9" s="62">
        <v>24</v>
      </c>
      <c r="K9" s="63" t="s">
        <v>28</v>
      </c>
      <c r="L9" s="64">
        <v>1</v>
      </c>
      <c r="M9" s="65">
        <v>30.5</v>
      </c>
      <c r="N9" s="56">
        <f>M9*L9</f>
        <v>30.5</v>
      </c>
      <c r="O9" s="56">
        <v>41138.58</v>
      </c>
      <c r="P9" s="69">
        <f>O9*L9</f>
        <v>41138.58</v>
      </c>
      <c r="Q9" s="69">
        <f>P9*40%</f>
        <v>16455.432000000001</v>
      </c>
      <c r="R9" s="69">
        <f>P9*50%</f>
        <v>20569.29</v>
      </c>
      <c r="S9" s="69">
        <f>P9-Q9-R9</f>
        <v>4113.8580000000002</v>
      </c>
      <c r="T9" s="60" t="s">
        <v>92</v>
      </c>
      <c r="U9" s="14" t="s">
        <v>142</v>
      </c>
    </row>
    <row r="10" spans="1:21" s="14" customFormat="1" ht="25.5" x14ac:dyDescent="0.25">
      <c r="A10" s="56" t="s">
        <v>109</v>
      </c>
      <c r="B10" s="59"/>
      <c r="C10" s="56" t="s">
        <v>3</v>
      </c>
      <c r="D10" s="56" t="s">
        <v>112</v>
      </c>
      <c r="E10" s="56" t="s">
        <v>113</v>
      </c>
      <c r="F10" s="60" t="s">
        <v>101</v>
      </c>
      <c r="G10" s="61">
        <v>3</v>
      </c>
      <c r="H10" s="62" t="s">
        <v>99</v>
      </c>
      <c r="I10" s="62">
        <v>3</v>
      </c>
      <c r="J10" s="62">
        <v>24</v>
      </c>
      <c r="K10" s="63" t="s">
        <v>28</v>
      </c>
      <c r="L10" s="64">
        <v>1</v>
      </c>
      <c r="M10" s="65">
        <v>30.5</v>
      </c>
      <c r="N10" s="56">
        <f>M10*L10</f>
        <v>30.5</v>
      </c>
      <c r="O10" s="56">
        <v>41138.58</v>
      </c>
      <c r="P10" s="69">
        <f>O10*L10</f>
        <v>41138.58</v>
      </c>
      <c r="Q10" s="69">
        <f>P10*40%</f>
        <v>16455.432000000001</v>
      </c>
      <c r="R10" s="69">
        <f>P10*50%</f>
        <v>20569.29</v>
      </c>
      <c r="S10" s="69">
        <f>P10-Q10-R10</f>
        <v>4113.8580000000002</v>
      </c>
      <c r="T10" s="60" t="s">
        <v>92</v>
      </c>
      <c r="U10" s="14" t="s">
        <v>142</v>
      </c>
    </row>
    <row r="11" spans="1:21" ht="45" x14ac:dyDescent="0.25">
      <c r="A11" s="81" t="s">
        <v>126</v>
      </c>
      <c r="B11" s="81"/>
      <c r="C11" s="81"/>
      <c r="D11" s="81"/>
      <c r="E11" s="81"/>
      <c r="F11" s="85"/>
      <c r="G11" s="71" t="s">
        <v>56</v>
      </c>
      <c r="H11" s="71"/>
      <c r="I11" s="71"/>
      <c r="J11" s="71"/>
      <c r="K11" s="71"/>
      <c r="L11" s="71"/>
      <c r="M11" s="71"/>
      <c r="N11" s="71"/>
      <c r="O11" s="71"/>
      <c r="P11" s="33">
        <f>SUM(P7:P10)</f>
        <v>82277.16</v>
      </c>
      <c r="Q11" s="33">
        <f>SUM(Q7:Q10)</f>
        <v>32910.864000000001</v>
      </c>
      <c r="R11" s="33">
        <f>SUM(R7:R10)</f>
        <v>41138.58</v>
      </c>
      <c r="S11" s="33">
        <f>SUM(S7:S10)</f>
        <v>8227.7160000000003</v>
      </c>
      <c r="U11" s="9"/>
    </row>
    <row r="12" spans="1:21" x14ac:dyDescent="0.25">
      <c r="L12" s="30"/>
      <c r="N12" s="27"/>
      <c r="P12" s="30"/>
      <c r="Q12" s="28"/>
      <c r="R12" s="28"/>
      <c r="S12" s="28"/>
    </row>
    <row r="13" spans="1:21" s="44" customFormat="1" ht="23.25" x14ac:dyDescent="0.25">
      <c r="C13" s="53"/>
      <c r="D13" s="54" t="s">
        <v>90</v>
      </c>
      <c r="E13" s="53"/>
      <c r="F13" s="54" t="s">
        <v>91</v>
      </c>
      <c r="H13" s="53"/>
      <c r="I13" s="53"/>
      <c r="J13" s="53"/>
      <c r="K13" s="53"/>
      <c r="L13" s="53"/>
      <c r="M13" s="53"/>
      <c r="N13" s="53"/>
      <c r="O13" s="53"/>
      <c r="P13" s="53"/>
      <c r="Q13" s="51"/>
      <c r="R13" s="51"/>
      <c r="S13" s="51"/>
      <c r="U13" s="52"/>
    </row>
  </sheetData>
  <autoFilter ref="A6:U11"/>
  <mergeCells count="39">
    <mergeCell ref="G2:G3"/>
    <mergeCell ref="E2:E5"/>
    <mergeCell ref="F2:F3"/>
    <mergeCell ref="A4:A5"/>
    <mergeCell ref="B4:B5"/>
    <mergeCell ref="C4:C5"/>
    <mergeCell ref="F4:F5"/>
    <mergeCell ref="H2:H3"/>
    <mergeCell ref="A11:F11"/>
    <mergeCell ref="S2:S3"/>
    <mergeCell ref="T2:T3"/>
    <mergeCell ref="I2:I3"/>
    <mergeCell ref="J2:J3"/>
    <mergeCell ref="L2:L3"/>
    <mergeCell ref="M2:N2"/>
    <mergeCell ref="O2:O3"/>
    <mergeCell ref="S4:S5"/>
    <mergeCell ref="T4:T5"/>
    <mergeCell ref="K2:K3"/>
    <mergeCell ref="A2:A3"/>
    <mergeCell ref="B2:B3"/>
    <mergeCell ref="C2:C3"/>
    <mergeCell ref="D2:D5"/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№16 к Приложению №1.3  к  Контракту № SP-BNPP-1-2018/309/1575-D от сентября 2017 / Amendment No.16 to Appendix No.1.3 to Contract No. SP-BNPP-1-2018/309/1575-D dated september 2017</oddHeader>
    <oddFooter>&amp;CСтраница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Number xmlns="002275da-2618-4d50-973d-534c24137769" xsi:nil="true"/>
    <DocDate xmlns="002275da-2618-4d50-973d-534c24137769" xsi:nil="true"/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TaxCatchAll xmlns="002275da-2618-4d50-973d-534c24137769"/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jc51b46afb8243cfbe8b2470f932a100 xmlns="002275da-2618-4d50-973d-534c24137769">
      <Terms xmlns="http://schemas.microsoft.com/office/infopath/2007/PartnerControls"/>
    </jc51b46afb8243cfbe8b2470f932a10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3" ma:contentTypeDescription="Создание документа." ma:contentTypeScope="" ma:versionID="80bbf4f42ce9fc68b4fcc2f47726d45d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c955cf89b891a88b28431aeb8b93190d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DocNumber" minOccurs="0"/>
                <xsd:element ref="ns2:DocDate" minOccurs="0"/>
                <xsd:element ref="ns2:Doc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Number" ma:index="22" nillable="true" ma:displayName="Номер" ma:internalName="DocNumber">
      <xsd:simpleType>
        <xsd:restriction base="dms:Text">
          <xsd:maxLength value="255"/>
        </xsd:restriction>
      </xsd:simple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Comments" ma:index="24" nillable="true" ma:displayName="Комментарии" ma:internalName="Doc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6D794C6-00AF-4549-987F-2D73307E68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20041-1C71-475F-9FF8-227A31711282}">
  <ds:schemaRefs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a63b4b54-8554-46b1-b83e-8c7a8bb4bfe8"/>
    <ds:schemaRef ds:uri="002275da-2618-4d50-973d-534c2413776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3615C7-1DC9-4816-8510-BD240C116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275da-2618-4d50-973d-534c24137769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8DD98B-3271-4C50-92A4-6AA5AE990F9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for 2st year</vt:lpstr>
      <vt:lpstr>for 3st year</vt:lpstr>
      <vt:lpstr>for 4st year</vt:lpstr>
      <vt:lpstr>'for 2st year'!Заголовки_для_печати</vt:lpstr>
      <vt:lpstr>'for 3st year'!Заголовки_для_печати</vt:lpstr>
      <vt:lpstr>'for 4st year'!Заголовки_для_печати</vt:lpstr>
      <vt:lpstr>'for 2st year'!Область_печати</vt:lpstr>
      <vt:lpstr>'for 3st year'!Область_печати</vt:lpstr>
      <vt:lpstr>'for 4st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2018-03-27T14:48:47Z</cp:lastPrinted>
  <dcterms:created xsi:type="dcterms:W3CDTF">2016-04-25T15:33:50Z</dcterms:created>
  <dcterms:modified xsi:type="dcterms:W3CDTF">2018-03-28T12:02:05Z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</Properties>
</file>