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00" windowWidth="24240" windowHeight="12105" tabRatio="592" activeTab="2"/>
  </bookViews>
  <sheets>
    <sheet name="Sheet1" sheetId="1" r:id="rId1"/>
    <sheet name="Sheet2" sheetId="5" r:id="rId2"/>
    <sheet name="Sheet3" sheetId="7" r:id="rId3"/>
    <sheet name="Sheet4" sheetId="6" r:id="rId4"/>
  </sheets>
  <definedNames>
    <definedName name="_xlnm._FilterDatabase" localSheetId="0" hidden="1">Sheet1!$A$2:$J$454</definedName>
    <definedName name="_xlnm.Print_Area" localSheetId="0">Sheet1!$D$1:$J$458</definedName>
    <definedName name="_xlnm.Print_Area" localSheetId="1">Sheet2!$B$11:$Q$57</definedName>
    <definedName name="_xlnm.Print_Area" localSheetId="2">Sheet3!$B$11:$Q$404</definedName>
  </definedNames>
  <calcPr calcId="144525"/>
</workbook>
</file>

<file path=xl/calcChain.xml><?xml version="1.0" encoding="utf-8"?>
<calcChain xmlns="http://schemas.openxmlformats.org/spreadsheetml/2006/main">
  <c r="F356" i="7" l="1"/>
  <c r="F358" i="7"/>
  <c r="F354" i="7"/>
  <c r="F326" i="7"/>
  <c r="F328" i="7"/>
  <c r="F324" i="7"/>
  <c r="T351" i="7"/>
  <c r="F362" i="7" s="1"/>
  <c r="J362" i="7" s="1"/>
  <c r="T321" i="7"/>
  <c r="F332" i="7" s="1"/>
  <c r="J332" i="7" s="1"/>
  <c r="F299" i="7"/>
  <c r="F301" i="7"/>
  <c r="F297" i="7"/>
  <c r="T294" i="7"/>
  <c r="F269" i="7"/>
  <c r="F271" i="7"/>
  <c r="F267" i="7"/>
  <c r="T264" i="7"/>
  <c r="F275" i="7" s="1"/>
  <c r="F242" i="7"/>
  <c r="F244" i="7"/>
  <c r="F240" i="7"/>
  <c r="T237" i="7"/>
  <c r="F248" i="7" s="1"/>
  <c r="F212" i="7"/>
  <c r="F214" i="7"/>
  <c r="F210" i="7"/>
  <c r="T207" i="7"/>
  <c r="F185" i="7"/>
  <c r="F187" i="7"/>
  <c r="F183" i="7"/>
  <c r="T180" i="7"/>
  <c r="F191" i="7" s="1"/>
  <c r="F155" i="7"/>
  <c r="F157" i="7"/>
  <c r="F153" i="7"/>
  <c r="T150" i="7"/>
  <c r="F128" i="7"/>
  <c r="F130" i="7"/>
  <c r="F126" i="7"/>
  <c r="T123" i="7"/>
  <c r="T93" i="7"/>
  <c r="F104" i="7" s="1"/>
  <c r="J104" i="7" s="1"/>
  <c r="F98" i="7"/>
  <c r="F100" i="7"/>
  <c r="F96" i="7"/>
  <c r="F70" i="7"/>
  <c r="F72" i="7"/>
  <c r="F74" i="7"/>
  <c r="T67" i="7"/>
  <c r="F78" i="7" s="1"/>
  <c r="J78" i="7" s="1"/>
  <c r="E22" i="7"/>
  <c r="Y5" i="7"/>
  <c r="Y8" i="7" s="1"/>
  <c r="Y10" i="7"/>
  <c r="AB42" i="7"/>
  <c r="AA40" i="7" s="1"/>
  <c r="AB43" i="7"/>
  <c r="J187" i="7" l="1"/>
  <c r="J240" i="7"/>
  <c r="J271" i="7"/>
  <c r="J96" i="7"/>
  <c r="J74" i="7"/>
  <c r="J324" i="7"/>
  <c r="F360" i="7"/>
  <c r="J360" i="7" s="1"/>
  <c r="J72" i="7"/>
  <c r="J98" i="7"/>
  <c r="F216" i="7"/>
  <c r="F218" i="7"/>
  <c r="J218" i="7" s="1"/>
  <c r="J100" i="7"/>
  <c r="F132" i="7"/>
  <c r="F134" i="7"/>
  <c r="J134" i="7" s="1"/>
  <c r="J354" i="7"/>
  <c r="J70" i="7"/>
  <c r="J183" i="7"/>
  <c r="F303" i="7"/>
  <c r="F330" i="7"/>
  <c r="J330" i="7" s="1"/>
  <c r="J356" i="7"/>
  <c r="J185" i="7"/>
  <c r="J191" i="7"/>
  <c r="J269" i="7"/>
  <c r="J248" i="7"/>
  <c r="J244" i="7"/>
  <c r="J242" i="7"/>
  <c r="J275" i="7"/>
  <c r="J267" i="7"/>
  <c r="F189" i="7"/>
  <c r="J189" i="7" s="1"/>
  <c r="F246" i="7"/>
  <c r="J246" i="7" s="1"/>
  <c r="F102" i="7"/>
  <c r="J102" i="7" s="1"/>
  <c r="F305" i="7"/>
  <c r="J326" i="7"/>
  <c r="J358" i="7"/>
  <c r="J328" i="7"/>
  <c r="F273" i="7"/>
  <c r="J273" i="7" s="1"/>
  <c r="F159" i="7"/>
  <c r="F161" i="7"/>
  <c r="J157" i="7" s="1"/>
  <c r="F76" i="7"/>
  <c r="J76" i="7" s="1"/>
  <c r="F13" i="7"/>
  <c r="F20" i="5"/>
  <c r="E26" i="7"/>
  <c r="E24" i="7"/>
  <c r="I18" i="5"/>
  <c r="AB43" i="5"/>
  <c r="E18" i="5" s="1"/>
  <c r="AB42" i="5"/>
  <c r="AA40" i="5" s="1"/>
  <c r="D16" i="5" s="1"/>
  <c r="D14" i="5"/>
  <c r="K22" i="5"/>
  <c r="J38" i="5" s="1"/>
  <c r="E22" i="5"/>
  <c r="C37" i="5" s="1"/>
  <c r="J153" i="7" l="1"/>
  <c r="J210" i="7"/>
  <c r="J161" i="7"/>
  <c r="J128" i="7"/>
  <c r="J214" i="7"/>
  <c r="J212" i="7"/>
  <c r="J130" i="7"/>
  <c r="J132" i="7"/>
  <c r="J216" i="7"/>
  <c r="J126" i="7"/>
  <c r="J299" i="7"/>
  <c r="J305" i="7"/>
  <c r="J303" i="7"/>
  <c r="J297" i="7"/>
  <c r="J301" i="7"/>
  <c r="E28" i="7"/>
  <c r="J155" i="7"/>
  <c r="J159" i="7"/>
  <c r="Y10" i="5"/>
  <c r="Y5" i="5"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3" i="1"/>
  <c r="Y9" i="7" l="1"/>
  <c r="E30" i="7"/>
  <c r="K30" i="7" s="1"/>
  <c r="Y7" i="7"/>
  <c r="E30" i="5"/>
  <c r="E26" i="5"/>
  <c r="E28" i="5"/>
  <c r="Y8" i="5"/>
  <c r="Y7" i="5"/>
  <c r="K22" i="7" l="1"/>
  <c r="K26" i="7"/>
  <c r="K24" i="7"/>
  <c r="K28" i="7"/>
  <c r="K28" i="5"/>
  <c r="K26" i="5"/>
  <c r="K30" i="5"/>
  <c r="E32" i="5"/>
  <c r="Y9" i="5"/>
  <c r="K34" i="5" s="1"/>
  <c r="N34" i="5" s="1"/>
  <c r="E34" i="5"/>
  <c r="N30" i="5" l="1"/>
  <c r="H34" i="5"/>
  <c r="H28" i="5"/>
  <c r="H30" i="5"/>
  <c r="H26" i="5"/>
  <c r="H32" i="5"/>
  <c r="N28" i="5"/>
  <c r="N26" i="5"/>
  <c r="K32" i="5"/>
  <c r="N32" i="5" s="1"/>
  <c r="F36" i="1"/>
  <c r="F43" i="1"/>
  <c r="F39" i="1" l="1"/>
  <c r="F40" i="1"/>
  <c r="F41" i="1"/>
  <c r="F42" i="1"/>
  <c r="AB2" i="1" l="1"/>
  <c r="AB1" i="1" l="1"/>
</calcChain>
</file>

<file path=xl/comments1.xml><?xml version="1.0" encoding="utf-8"?>
<comments xmlns="http://schemas.openxmlformats.org/spreadsheetml/2006/main">
  <authors>
    <author>Azarbad , Hamid</author>
  </authors>
  <commentList>
    <comment ref="E36" authorId="0">
      <text>
        <r>
          <rPr>
            <b/>
            <sz val="9"/>
            <color indexed="81"/>
            <rFont val="Tahoma"/>
            <family val="2"/>
          </rPr>
          <t>Azarbad , Hamid:</t>
        </r>
        <r>
          <rPr>
            <sz val="9"/>
            <color indexed="81"/>
            <rFont val="Tahoma"/>
            <family val="2"/>
          </rPr>
          <t xml:space="preserve">
направлерие 9
1.9.2-</t>
        </r>
      </text>
    </comment>
  </commentList>
</comments>
</file>

<file path=xl/sharedStrings.xml><?xml version="1.0" encoding="utf-8"?>
<sst xmlns="http://schemas.openxmlformats.org/spreadsheetml/2006/main" count="2857" uniqueCount="1252">
  <si>
    <t>R.</t>
  </si>
  <si>
    <t>Responsible entity</t>
  </si>
  <si>
    <t>Deadline</t>
  </si>
  <si>
    <t xml:space="preserve">Categorizing the plant events according to the type of event and system of equipment which is defective </t>
  </si>
  <si>
    <t xml:space="preserve">Drawing up the order for re-evaluating all of the events in terms of effectiveness of corrective measures and their repetition and the measures which were taken   </t>
  </si>
  <si>
    <t>Manager of supervision and management system</t>
  </si>
  <si>
    <t xml:space="preserve">Analyzing the evaluation of events on the basis of notification issued and developing the report </t>
  </si>
  <si>
    <t>April 31, 2016</t>
  </si>
  <si>
    <t xml:space="preserve">Developing procedure for evaluation of effectiveness of corrective measures in the area of events </t>
  </si>
  <si>
    <t>Analysis of events annually and submitting report to high committee of safety</t>
  </si>
  <si>
    <t>Permanent one-year periods</t>
  </si>
  <si>
    <t>Sending letter to NPPD  as for performing independent analysis of events related to BNPP and taking necessary measures for improvement</t>
  </si>
  <si>
    <t>Revising the procedure of orders and notifications and determining the strict and cautionary requirements in decision-taking</t>
  </si>
  <si>
    <t>Pursuing the approval and ratifying the procedure of technical decisions by NNSD and NPPD</t>
  </si>
  <si>
    <t>Revising or developing the new procedure (including technical, managerial decisions) in BNPP (procedure in the level of plant) and receiving the necessary approvals.</t>
  </si>
  <si>
    <t>Sending letter to NPPD  for establishing an independent and high supervision committee in order to analyze and evaluate event investigation reports and the adequacy of corrective measures taken and technical decisions which were taken.</t>
  </si>
  <si>
    <t>Establishing the methodology of ASSET and HPES in the investigation of events and incidents in plant by using the capacities of technical support contracts.</t>
  </si>
  <si>
    <t>Using the principle of similar equipment in drawing up the corrective measures and making necessary changes in the procedure of investigating events and receiving necessary approvals: (drawing up correcting measures based on the principle of corrective and preventive measures in similar equipment  ).</t>
  </si>
  <si>
    <t>Adding the requirement of comparison of technical decisions and notification orders with FSAR (NPP Final Safety Assessment Report) in the procedure of technical decisions</t>
  </si>
  <si>
    <t>Adding the requirement of comparison of notification orders with FSAR in the procedure of notifications and orders</t>
  </si>
  <si>
    <t xml:space="preserve">Pursuing the establishment of the risk analysis system and executing  PSA level 1 and 2 in the plant </t>
  </si>
  <si>
    <t xml:space="preserve">Performing the analysis trend of reliability of safety  channels and safety equipment  in terms of safety based on a list approved by chief engineer , safety deputy. </t>
  </si>
  <si>
    <t>Permanently</t>
  </si>
  <si>
    <t>Developing procedure and executing the supervision on all of processes which are important in terms of safety</t>
  </si>
  <si>
    <t>Preparing order for performing corrective measures in due time and taking necessary measures for more control on corrective measures and necessary solutions for more accountability of managements as for corrective measures.</t>
  </si>
  <si>
    <t>Preparing software of event investigation and corrective measures bank.</t>
  </si>
  <si>
    <t>ICT manager</t>
  </si>
  <si>
    <t>Preparing and executing the procedure of trending the analysis of defects on all the equipment and corrective measures for improvement.</t>
  </si>
  <si>
    <t xml:space="preserve">Improvement in the managers monitoring system ( in three managerial levels) from working locations (equipment and staff) and also continuous monitoring  how to remove the comments obtained from  the visits  ( including the development of checklist , qualitative analysis of the managers and evaluation of the precision and speed in executing  the corrective measures). </t>
  </si>
  <si>
    <t xml:space="preserve">Developing and preparing the comprehensive program for decreasing the human error in NPPs ( methods of training and using the consultants).     </t>
  </si>
  <si>
    <t>Improvement in the maintenance and repairs system ( including developing the strategies and maintenance and repairs policy related to all the equipment and systems, record sustem related to monitoring the scheduled activities of the maintenance and repairs, improbement and simplification of the methods for the repairing the equipment,  supervision and control on the performance of the contractors).</t>
  </si>
  <si>
    <t xml:space="preserve">Developing the exectuitve program of modernization for those equipment which udergo defect continuously in BNPP operation </t>
  </si>
  <si>
    <t>Improvement in the program of controlling the documents (revising and editing the working document).</t>
  </si>
  <si>
    <t>Participation especially NPP managerial positions on bench marking and scientific visit in this area to other plants regarding 2016-17 interaction plan with WANO-MC.</t>
  </si>
  <si>
    <t>According to the program of interaction with WANO-MC for  2016-17</t>
  </si>
  <si>
    <t>Holding Tchnical Support Missions about AFIs and organizing for formulating the corrective measures in relevant areas: methods for decision making, conservative decision-making).</t>
  </si>
  <si>
    <t>According to the order for conducting the program of interaction with WANO-MC for  2016-17</t>
  </si>
  <si>
    <t>Performing technical training of  all of the operator s in the field of  operators communication, controlling the working parameters of equipment, switching , controlling each other’s work during switchings.</t>
  </si>
  <si>
    <t>Making changes in the job description of NPP shift supervisor , unit shift supervisor and shift supervisors of the managements in the issue of realizing a unitary management during technical working on the equipment including switchings in NPP MCR</t>
  </si>
  <si>
    <r>
      <t xml:space="preserve">Technical training of emergency diesel operators (operation of diesel and related procedures). </t>
    </r>
    <r>
      <rPr>
        <i/>
        <sz val="8"/>
        <color theme="1"/>
        <rFont val="Times New Roman"/>
        <family val="1"/>
      </rPr>
      <t>OP-06-OD-06</t>
    </r>
  </si>
  <si>
    <r>
      <t xml:space="preserve">Determining the working modes of ventilators UV61(62,63,64)D(002A, 002В,001А, 0015), UF61(62,63,64)S(002, 013, 007) </t>
    </r>
    <r>
      <rPr>
        <sz val="10"/>
        <color theme="1"/>
        <rFont val="Arial"/>
        <family val="2"/>
      </rPr>
      <t xml:space="preserve"> </t>
    </r>
    <r>
      <rPr>
        <sz val="10"/>
        <color theme="1"/>
        <rFont val="Calibri"/>
        <family val="2"/>
        <scheme val="minor"/>
      </rPr>
      <t>(when putting them in a manual mode) and other ventilation equipment of buildings ZK1,2,3</t>
    </r>
    <r>
      <rPr>
        <sz val="10"/>
        <color theme="1"/>
        <rFont val="Arial"/>
        <family val="2"/>
      </rPr>
      <t xml:space="preserve">   </t>
    </r>
    <r>
      <rPr>
        <sz val="10"/>
        <color theme="1"/>
        <rFont val="Calibri"/>
        <family val="2"/>
        <scheme val="minor"/>
      </rPr>
      <t xml:space="preserve"> and their valve ware. Developing technical order and making necessary changes in operating procedures. </t>
    </r>
    <r>
      <rPr>
        <i/>
        <sz val="8"/>
        <color theme="1"/>
        <rFont val="Times New Roman"/>
        <family val="1"/>
      </rPr>
      <t>OP-06-OD-06</t>
    </r>
  </si>
  <si>
    <t>Ventilation manager</t>
  </si>
  <si>
    <r>
      <t xml:space="preserve">Durung exercise and training in simulator, it should be analyzed how to do operator communication   , control of working parameters of equipment and control of each other’s work by instructors and they should be included in the report and evaluation of exerices and results.  </t>
    </r>
    <r>
      <rPr>
        <sz val="10"/>
        <color theme="1"/>
        <rFont val="Arial"/>
        <family val="2"/>
      </rPr>
      <t xml:space="preserve"> </t>
    </r>
    <r>
      <rPr>
        <i/>
        <sz val="8"/>
        <color theme="1"/>
        <rFont val="Times New Roman"/>
        <family val="1"/>
      </rPr>
      <t>(OP-06-OD-06)</t>
    </r>
  </si>
  <si>
    <r>
      <t xml:space="preserve">Checklist of controlling condition of equipment of channels of safety system of  emergency diesels buildings for using during visits and during periodical tests and after repairs. </t>
    </r>
    <r>
      <rPr>
        <i/>
        <sz val="8"/>
        <color theme="1"/>
        <rFont val="Times New Roman"/>
        <family val="1"/>
      </rPr>
      <t>OP-06-OD-06</t>
    </r>
  </si>
  <si>
    <t>Reactor manager</t>
  </si>
  <si>
    <r>
      <t xml:space="preserve">In themes of periodical briefings of reactor operators, it should be added how to work under supervisor.  </t>
    </r>
    <r>
      <rPr>
        <i/>
        <sz val="8"/>
        <color theme="1"/>
        <rFont val="Times New Roman"/>
        <family val="1"/>
      </rPr>
      <t>OP-04-VG-02</t>
    </r>
  </si>
  <si>
    <t>In the periodical briefing themes of Unit shift supervisor and NPP shift supervisor, it should be included how to work under supervisor.</t>
  </si>
  <si>
    <t>Deputy for production</t>
  </si>
  <si>
    <r>
      <t xml:space="preserve">In the  monthly and periodical briefing themes of operators, it should be included how to do switching and operator’s communication. </t>
    </r>
    <r>
      <rPr>
        <i/>
        <sz val="8"/>
        <color theme="1"/>
        <rFont val="Times New Roman"/>
        <family val="1"/>
      </rPr>
      <t>OP-04-VG-02</t>
    </r>
  </si>
  <si>
    <r>
      <t xml:space="preserve">In the periodical briefing program of shift supervisors of plant and Unit , it should be included how to submit order for performing step-by-step operation during technological operation in accordance with working program. </t>
    </r>
    <r>
      <rPr>
        <i/>
        <sz val="8"/>
        <color theme="1"/>
        <rFont val="Times New Roman"/>
        <family val="1"/>
      </rPr>
      <t>OP-04-VG-01</t>
    </r>
  </si>
  <si>
    <r>
      <t xml:space="preserve">Reviewing the existence of necessary requirements in technical ocuments which were producedin the field of presence of technical-administrative staff of managements during important switchnings and if necessary, making changes in documents. </t>
    </r>
    <r>
      <rPr>
        <i/>
        <sz val="8"/>
        <color theme="1"/>
        <rFont val="Times New Roman"/>
        <family val="1"/>
      </rPr>
      <t>OP-04-VG-01</t>
    </r>
  </si>
  <si>
    <r>
      <t xml:space="preserve">Developing the list of managements present in different switching. </t>
    </r>
    <r>
      <rPr>
        <i/>
        <sz val="8"/>
        <color theme="1"/>
        <rFont val="Times New Roman"/>
        <family val="1"/>
      </rPr>
      <t>OP-04-VG-01</t>
    </r>
  </si>
  <si>
    <r>
      <t xml:space="preserve">In the periodical briefing program of operators of emergency diesels , it should be included how to do switching under supervision of a controller or by obtaining the permit of above-mentioed operator. </t>
    </r>
    <r>
      <rPr>
        <i/>
        <sz val="8"/>
        <color theme="1"/>
        <rFont val="Times New Roman"/>
        <family val="1"/>
      </rPr>
      <t>OP-04-OD-07</t>
    </r>
  </si>
  <si>
    <r>
      <t>In the list of monthly briefing program of all the operators , it should be included how to do switching and how the communication of operators is done</t>
    </r>
    <r>
      <rPr>
        <i/>
        <sz val="8"/>
        <color theme="1"/>
        <rFont val="Times New Roman"/>
        <family val="1"/>
      </rPr>
      <t>. OP-04-OD-07</t>
    </r>
  </si>
  <si>
    <r>
      <t xml:space="preserve">Technical training for all of the operators bout switching and operator’s communication should be held. </t>
    </r>
    <r>
      <rPr>
        <i/>
        <sz val="8"/>
        <color theme="1"/>
        <rFont val="Times New Roman"/>
        <family val="1"/>
      </rPr>
      <t>OP-01-OD-02</t>
    </r>
  </si>
  <si>
    <r>
      <t xml:space="preserve">Revising the list of necessary switching cards of all of managements ( an operation for which more than 3 switchnings should be done ). </t>
    </r>
    <r>
      <rPr>
        <i/>
        <sz val="8"/>
        <color theme="1"/>
        <rFont val="Times New Roman"/>
        <family val="1"/>
      </rPr>
      <t>OP-01-OD-04</t>
    </r>
  </si>
  <si>
    <r>
      <t xml:space="preserve">Giving technical briefing to executor of when technical service is done and also observing the requirements of switching cards  and working programs. </t>
    </r>
    <r>
      <rPr>
        <i/>
        <sz val="8"/>
        <color theme="1"/>
        <rFont val="Times New Roman"/>
        <family val="1"/>
      </rPr>
      <t>OP-01-OD-04</t>
    </r>
  </si>
  <si>
    <r>
      <t xml:space="preserve">Correcting the reulation of performing technical services of equipment about all of the articles of regulations of technical service and its checklist should be done step by step and also any step should be specified after being done. </t>
    </r>
    <r>
      <rPr>
        <i/>
        <sz val="8"/>
        <color theme="1"/>
        <rFont val="Times New Roman"/>
        <family val="1"/>
      </rPr>
      <t>OP-04-OD-05</t>
    </r>
  </si>
  <si>
    <r>
      <t xml:space="preserve">Analyzing the working program of effiency test of permanent power feeding supply of emergency channels 1 to 4 of safety systems and in case of non-complinace with requirements of procedure 69.BU.1 0.0.FB.PRO.BNPP1338 , developing again the program. </t>
    </r>
    <r>
      <rPr>
        <i/>
        <sz val="8"/>
        <color theme="1"/>
        <rFont val="Times New Roman"/>
        <family val="1"/>
      </rPr>
      <t>OP-04-OD-05</t>
    </r>
  </si>
  <si>
    <r>
      <t xml:space="preserve">Performing unplanned briefings of all staff of I&amp;C management about not using the unapproved and invalid programs during works. </t>
    </r>
    <r>
      <rPr>
        <i/>
        <sz val="8"/>
        <color theme="1"/>
        <rFont val="Times New Roman"/>
        <family val="1"/>
      </rPr>
      <t>OP-03-OD-04</t>
    </r>
  </si>
  <si>
    <t>Submitting letter to the designer  AEP and posing the problem of lack of flow rate  sensors in the outlet of pumps of middle cooling water system TF of safety channels 2 and 3</t>
  </si>
  <si>
    <r>
      <t xml:space="preserve">Preparing the method of calculating the total flow rate of systems TF in order to submit it in </t>
    </r>
    <r>
      <rPr>
        <sz val="10"/>
        <color rgb="FF000000"/>
        <rFont val="Calibri"/>
        <family val="2"/>
        <scheme val="minor"/>
      </rPr>
      <t xml:space="preserve">СВБУ. </t>
    </r>
    <r>
      <rPr>
        <i/>
        <sz val="8"/>
        <color theme="1"/>
        <rFont val="Times New Roman"/>
        <family val="1"/>
      </rPr>
      <t>OP-03-OD-04</t>
    </r>
  </si>
  <si>
    <r>
      <t>Including the issue of how to switch during performing simultaneous works in the list of issues of monthly briefing and technical training of operators</t>
    </r>
    <r>
      <rPr>
        <sz val="11"/>
        <color theme="1"/>
        <rFont val="Calibri"/>
        <family val="2"/>
        <scheme val="minor"/>
      </rPr>
      <t xml:space="preserve"> </t>
    </r>
    <r>
      <rPr>
        <sz val="10"/>
        <color theme="1"/>
        <rFont val="Calibri"/>
        <family val="2"/>
        <scheme val="minor"/>
      </rPr>
      <t xml:space="preserve">СЭ, РО, ТО, ОВиК, АСУ-ТП, ЭТО, ООО, ХС, РБ and СДРАО. </t>
    </r>
    <r>
      <rPr>
        <i/>
        <sz val="8"/>
        <color theme="1"/>
        <rFont val="Times New Roman"/>
        <family val="1"/>
      </rPr>
      <t>OP-01-VG-05</t>
    </r>
  </si>
  <si>
    <t>Holding Self-assessments about AFI and organizing for formulating the corrective measures in relevant areas based on WANO documents</t>
  </si>
  <si>
    <t>Deputy for production / Head of training center and human resources</t>
  </si>
  <si>
    <t>September 17, 2015Permanently in every month</t>
  </si>
  <si>
    <t>Submitting monthly report about development and execution of mechanical repair documents from contractor to manager of plant and M&amp;R division.</t>
  </si>
  <si>
    <t>Electricity manager</t>
  </si>
  <si>
    <t>Correspondence with NPPD about condition of M&amp;R documents and pursuing unitl reaching the result.</t>
  </si>
  <si>
    <t>Preparing sechdeule of revising repair documents and submitting the program to M&amp;R division.</t>
  </si>
  <si>
    <t>Preparing the procedure of categorizing the repairs workers.</t>
  </si>
  <si>
    <t>Executimg the procedure of categorizing the repairs workers.</t>
  </si>
  <si>
    <t>Preparing, approving and executing checklist of technical service of rotary equipment based on the type of equipment.</t>
  </si>
  <si>
    <t>Preparing, approving and executing checklist of technical service of static equipment based on the type of equipment.</t>
  </si>
  <si>
    <t>Preparing, approving and executing checklist of technical service of ventilation equipment based on the type of equipment.</t>
  </si>
  <si>
    <t>Preparing, approving, and executing the checkislts of repairs which have nuclear hazard.</t>
  </si>
  <si>
    <t>Preparing, approving, and executing the checklists of technical services of electrical equipment.</t>
  </si>
  <si>
    <t>I&amp;C manager</t>
  </si>
  <si>
    <t>Preparing, approving, and executing checklist of technical services of I&amp;C equipment.</t>
  </si>
  <si>
    <t>Revising the M&amp;R repair document based on the experiences reached during 3-year repairs.</t>
  </si>
  <si>
    <r>
      <t xml:space="preserve">Adding the article related to unplanned  emergency repairs in the daily chart. </t>
    </r>
    <r>
      <rPr>
        <i/>
        <sz val="8"/>
        <color theme="1"/>
        <rFont val="Calibri"/>
        <family val="2"/>
        <scheme val="minor"/>
      </rPr>
      <t>МА-01-GI-02</t>
    </r>
  </si>
  <si>
    <t>Cleaning the place of installing the equipment ZF.02.12-ZF.02.58, existence of metal covr of thermal insulation beside the repair people.</t>
  </si>
  <si>
    <r>
      <t>Equipping the repair groups, preparing the containers particular for keeping alcohol,  acetone, oil et cetra. (</t>
    </r>
    <r>
      <rPr>
        <i/>
        <sz val="8"/>
        <color theme="1"/>
        <rFont val="Calibri"/>
        <family val="2"/>
        <scheme val="minor"/>
      </rPr>
      <t>Facts: МА-02-GI-02 , MA-02-SP-04 , MA-01-SP-10)</t>
    </r>
  </si>
  <si>
    <r>
      <t xml:space="preserve">Training the staff of repairs and observing the technical requirements of repair documents – job was not done in accordance with checklist of repairs. Valve was not manually assembled and disassembled according to the repair documents because of working mode of the system. </t>
    </r>
    <r>
      <rPr>
        <i/>
        <sz val="8"/>
        <color theme="1"/>
        <rFont val="Calibri"/>
        <family val="2"/>
        <scheme val="minor"/>
      </rPr>
      <t>МА-02-GI-03</t>
    </r>
  </si>
  <si>
    <r>
      <t xml:space="preserve">Revising and correcting the permits, briefing the staff . </t>
    </r>
    <r>
      <rPr>
        <i/>
        <sz val="8"/>
        <color theme="1"/>
        <rFont val="Calibri"/>
        <family val="2"/>
        <scheme val="minor"/>
      </rPr>
      <t>MA-01-SP-03</t>
    </r>
  </si>
  <si>
    <r>
      <t xml:space="preserve">Revising how the permits are prepared- recording the conditions of safew work and personal protection equipment , briefing the staff. </t>
    </r>
    <r>
      <rPr>
        <i/>
        <sz val="8"/>
        <color theme="1"/>
        <rFont val="Calibri"/>
        <family val="2"/>
        <scheme val="minor"/>
      </rPr>
      <t>MA-01-SP-04</t>
    </r>
  </si>
  <si>
    <r>
      <t>Training about how to fill the permits properly , there was no signature of ventilation shift supervisor in the permit 195, not briefing the staff.</t>
    </r>
    <r>
      <rPr>
        <i/>
        <sz val="8"/>
        <color theme="1"/>
        <rFont val="Calibri"/>
        <family val="2"/>
        <scheme val="minor"/>
      </rPr>
      <t>MA-01-SP-05</t>
    </r>
  </si>
  <si>
    <t>Head of ventilation repairs group</t>
  </si>
  <si>
    <r>
      <t xml:space="preserve">Providing technical training of ventilation repair group about how to use technical repair docuemnts. </t>
    </r>
    <r>
      <rPr>
        <i/>
        <sz val="8"/>
        <color theme="1"/>
        <rFont val="Calibri"/>
        <family val="2"/>
        <scheme val="minor"/>
      </rPr>
      <t>MA-01-SP-11 , MA-01-SP-07</t>
    </r>
  </si>
  <si>
    <t>implemented</t>
  </si>
  <si>
    <t>M&amp;R programming group</t>
  </si>
  <si>
    <r>
      <t xml:space="preserve">Organizing and planning for performing simultaneously the current technical services of equipment ( electrical-mechanical). </t>
    </r>
    <r>
      <rPr>
        <i/>
        <sz val="8"/>
        <color theme="1"/>
        <rFont val="Calibri"/>
        <family val="2"/>
        <scheme val="minor"/>
      </rPr>
      <t>MA-01-SP-08</t>
    </r>
  </si>
  <si>
    <r>
      <t xml:space="preserve">Providing training og operation experiences to repairman in order to prevent the defect of GY50D001 again , records of equipment in a management should be given to the repairs group at the beginning og repairs of one equipment. </t>
    </r>
    <r>
      <rPr>
        <i/>
        <sz val="8"/>
        <color theme="1"/>
        <rFont val="Calibri"/>
        <family val="2"/>
        <scheme val="minor"/>
      </rPr>
      <t>MA-03-SP-01</t>
    </r>
  </si>
  <si>
    <t>Briefing the head of diesel repair group about organizing the repair activities in proportion with the volume of activities.</t>
  </si>
  <si>
    <r>
      <t xml:space="preserve">Revising , root-finding and correcting the schedules of repair volumes – from 3331 activities scheduled , 1733 activity was performed and about %52 are nor yet done. Meanwhile,  576 unplanned  activities have been done during repairs. On the basis of the grid request,  the Unit was disconnected before the due time  . The definite time of announcing the  outage was not announced to TAPNA company until the  last working operational day and this was because of lack of providing кд and lack of response of contractor in due time. The process of repair is a common process which includes spare parts for technical support and performing repairs and the implementation of program is depends on complete execution of all mentioned processes including preparation of conditions of equipment and systems for performing repairs, issuing repair permits, providing suitable spare parts, providing drawings and working documentset cetra. </t>
    </r>
    <r>
      <rPr>
        <i/>
        <sz val="8"/>
        <color theme="1"/>
        <rFont val="Calibri"/>
        <family val="2"/>
        <scheme val="minor"/>
      </rPr>
      <t>МА-04- SP -05</t>
    </r>
  </si>
  <si>
    <t>TAPNA engineering and technical manager</t>
  </si>
  <si>
    <r>
      <t xml:space="preserve">Reviewing repair documents – results of analyzing the documents Руководстве при ремонте  (68.BU.1.0.0.ABR.RTO.ETS033, 68.BU.1.0.0.ABR.RTO.ETS265, 68.BU.1.0.0.ABR. RTO.ETS079) shows that mentioned documents do not meet the requirements of procedure PRO-3150-04. </t>
    </r>
    <r>
      <rPr>
        <i/>
        <sz val="8"/>
        <color theme="1"/>
        <rFont val="Calibri"/>
        <family val="2"/>
        <scheme val="minor"/>
      </rPr>
      <t>MA-05-SP-01</t>
    </r>
  </si>
  <si>
    <t>Implemented under control</t>
  </si>
  <si>
    <t>periodically revise the M&amp;R documents,  the validity period was envisaged three years for M&amp;R documentsand the first document should be revised periodically in Iranian year 1395.</t>
  </si>
  <si>
    <r>
      <t xml:space="preserve">Developing, revising, and registering the working documents , list of activities at the hand of execting personnel of repairs шкафа0,4кВ 10NN01H lack registration Number , are not approvedand their activity description is not relevant to mentioned equipment. Two different activites were recorded in the article 12. </t>
    </r>
    <r>
      <rPr>
        <i/>
        <sz val="8"/>
        <color theme="1"/>
        <rFont val="Calibri"/>
        <family val="2"/>
        <scheme val="minor"/>
      </rPr>
      <t>MA-02-SP-02</t>
    </r>
  </si>
  <si>
    <r>
      <t xml:space="preserve">Updating the working documents. In the attached drawing and inside the tableau шкафа, 0,4кВ 10NN01H and drawing of repair-executing people do not agree with each other. There are some crossed out items and corrections with pencil and pen and the documents have not been approved yet. </t>
    </r>
    <r>
      <rPr>
        <i/>
        <sz val="8"/>
        <color theme="1"/>
        <rFont val="Calibri"/>
        <family val="2"/>
        <scheme val="minor"/>
      </rPr>
      <t>MA-02-SP-03</t>
    </r>
  </si>
  <si>
    <t>Revising and updating rhe defect logbook of shift staff АСУ ТП. The review of logbook shows that there are 9 defects remaining from 2013.  34 defects remaining from 2014 have not been removed yet. ( All of the defects of 2013 were removed and considering the statement of contractor regarding the provision of spare parts for removing the mentioned defects until the end of overhaul 2015, the deadline for removing the remaining defects from 2014 is announced as 6 Dec. 2015 and 26 defects of the year 2014 (out of 34 defects ) has not been removed yet.</t>
  </si>
  <si>
    <t xml:space="preserve">2016-17 </t>
  </si>
  <si>
    <t>Deputy for M&amp;R  / TAPNA engineering and technical manager</t>
  </si>
  <si>
    <t>Holding Self-assessments about AFI and organizing for formulating the corrective measures in relevant areas based on WANO documents, according to the order for conducting the program of interaction with WANO-MC for  2016-17.</t>
  </si>
  <si>
    <t>Preparing the procedure of visit and tend of analysis of  system engineers from the related equipment and systems along with requirements  ( including aim of the visit, period of visits, visit of deputies of management, and manager ; it is a requirement to consider the human resources, logbooks, requirement of preparing the checklist , information form, process of the defect report and pursuing them, checklist format, general checklist for visits, process of recording the results of visits, et cetera. )</t>
  </si>
  <si>
    <t>Preparing the procedure of visit and tend of analysis of  system engineers from the equipment and system of I&amp;C.</t>
  </si>
  <si>
    <t>Preparing the list of parameters from electrical  system which are needed to be monitored constantly and recording them in data bank and analyzing trend of changes and time period of trend analysis.</t>
  </si>
  <si>
    <t>Preparing the list of parameters from I&amp;C system which are needed to be monitored constantly and recording them in data bank and analyzing trend of changes and time period of trend analysis.</t>
  </si>
  <si>
    <t>Head of operating experiences group</t>
  </si>
  <si>
    <t>When choosing the operational control key parameters, consider requirements of Technological regulations, equipment certificates, technical conditions for the operation of the equipment and also operational experience.</t>
  </si>
  <si>
    <t>Deputy for engineering and technical support</t>
  </si>
  <si>
    <t>Develop a schedule for implementation of a unified database of equipment defects, defining milestones and specific timelines for each stage.</t>
  </si>
  <si>
    <t>Q3, 2016</t>
  </si>
  <si>
    <t>Completing the concentrated  data bank of improvements (modernizations) which are temporary including performing the corrections on the equipment and technical orders in a way that it would be a reference for  all of the NPPs Units in terms of temporary modernizations .</t>
  </si>
  <si>
    <t>Manager of the equipment and systems performance analysis</t>
  </si>
  <si>
    <t>Done</t>
  </si>
  <si>
    <t>Identify and document the requirement for the maximum duration of temporary modifications - not more than 1 year or a fuel company.</t>
  </si>
  <si>
    <t>Q1, 2016</t>
  </si>
  <si>
    <t>Identify the persons responsible for the inclusion in the schedule of repairs, measures to eliminate temporary modifications. oblige responsibles to document the removal of temporary modifications after repairs.</t>
  </si>
  <si>
    <t>Holding Self-assessments about AFI and organizing for formulating the corrective measures in relevant areas based on WANO documents According to the order for conducting the program of interaction with WANO-MC for  2016-17</t>
  </si>
  <si>
    <t>2016-17</t>
  </si>
  <si>
    <t>deadline</t>
  </si>
  <si>
    <t>Unplanned training was performed for Chemistry laboratory technicians in the field of main regulations of BNPP operation and the logbook of training with registration number LGB-1442-1951 should be registered and signed in the room of chemistry shift supervisor.</t>
  </si>
  <si>
    <t>Locating three tables in places where it was necessary to put oxygen gauge in building ZF. They were designed and the requisites for manufacturing were provided and were delivered to workshop section. They have been manufactured and are transferred to the related places.</t>
  </si>
  <si>
    <t>Comparing the results of automatic and manual analysis for two months and submitting the report along with suggestions given to BNPP chief engineer in order to taking necessary decision</t>
  </si>
  <si>
    <t>Chemistry manager</t>
  </si>
  <si>
    <t>Pursuing the removal of defects of automatic monitoring system of chemistry regimes of BNPP main circuits  water.</t>
  </si>
  <si>
    <r>
      <t>On the basis of analysis measurement procedure  before sampling of secondary circuit for analyzing iron and copper , the route should be blown and drain completely. Manual and automatic sampling was performed for providing the blowing and draining the route in 6 separation points of line</t>
    </r>
    <r>
      <rPr>
        <sz val="10"/>
        <color theme="1"/>
        <rFont val="B Mitra"/>
        <charset val="178"/>
      </rPr>
      <t>.</t>
    </r>
  </si>
  <si>
    <t>The suitable table should be provided for correctly reading the graduated burette by operator of ZG.01.</t>
  </si>
  <si>
    <t>In order to provide clock in the location of sampling, purchase request should be given to logistic support management and the issue should be pursued.</t>
  </si>
  <si>
    <r>
      <t>Additional cooler was requested for providing the temperature 25</t>
    </r>
    <r>
      <rPr>
        <vertAlign val="superscript"/>
        <sz val="10"/>
        <color theme="1"/>
        <rFont val="Calibri"/>
        <family val="2"/>
        <scheme val="minor"/>
      </rPr>
      <t xml:space="preserve">0 </t>
    </r>
    <r>
      <rPr>
        <sz val="10"/>
        <color theme="1"/>
        <rFont val="Calibri"/>
        <family val="2"/>
        <scheme val="minor"/>
      </rPr>
      <t>C Celsius in laboratory environment and the issue should be pursued.</t>
    </r>
  </si>
  <si>
    <t>In the program of the staff  competence maintenance in the Iranian year ( beginning March 21, 2015), a training session about the defects raised in WANO peer review  should be taken into account for day workers and shift workers and all of the staff should be briefed in this regard.</t>
  </si>
  <si>
    <t>Submission of request for complementary training in the area of chemistry and also determining the training subjects.</t>
  </si>
  <si>
    <t>Performing complementary training based on the requirements for chemistry staff with cooperation of chemistry management.</t>
  </si>
  <si>
    <t>Preparing the briefing plan as for updating laboratory equipment and approving and enacting it in BNPP.</t>
  </si>
  <si>
    <t>Submission of   list of necessary  equipment  to logistic support  management  based on the plan    which has already been briefed and approved.</t>
  </si>
  <si>
    <t>Provision of equipment necessary for chemistry laboratory based on the required.</t>
  </si>
  <si>
    <t>Commercial and equipment manager</t>
  </si>
  <si>
    <t>Developing explanatory note and approval of chemistry manager and installation in the related locations (laboratories).</t>
  </si>
  <si>
    <r>
      <t xml:space="preserve">Safety label should be installed on all of the laboratory dishes. </t>
    </r>
    <r>
      <rPr>
        <i/>
        <sz val="8"/>
        <color theme="1"/>
        <rFont val="Calibri"/>
        <family val="2"/>
        <scheme val="minor"/>
      </rPr>
      <t>CY-01-SA-02</t>
    </r>
  </si>
  <si>
    <t>implemeted</t>
  </si>
  <si>
    <t>Implemented</t>
  </si>
  <si>
    <r>
      <t xml:space="preserve">Registering the expiry date of chemical materials on chemical packages . </t>
    </r>
    <r>
      <rPr>
        <i/>
        <sz val="8"/>
        <color theme="1"/>
        <rFont val="Calibri"/>
        <family val="2"/>
        <scheme val="minor"/>
      </rPr>
      <t>CY-01-SA-04</t>
    </r>
  </si>
  <si>
    <r>
      <t>Procedure of determining the validity date of chemical materials was developed and approval of procedure</t>
    </r>
    <r>
      <rPr>
        <i/>
        <sz val="8"/>
        <color theme="1"/>
        <rFont val="Calibri"/>
        <family val="2"/>
        <scheme val="minor"/>
      </rPr>
      <t>.</t>
    </r>
    <r>
      <rPr>
        <i/>
        <sz val="8"/>
        <color theme="1"/>
        <rFont val="B Nazanin"/>
        <charset val="178"/>
      </rPr>
      <t xml:space="preserve">  </t>
    </r>
    <r>
      <rPr>
        <i/>
        <sz val="8"/>
        <color theme="1"/>
        <rFont val="Calibri"/>
        <family val="2"/>
        <scheme val="minor"/>
      </rPr>
      <t>CY-01-SA-05</t>
    </r>
    <r>
      <rPr>
        <i/>
        <sz val="8"/>
        <color theme="1"/>
        <rFont val="B Nazanin"/>
        <charset val="178"/>
      </rPr>
      <t xml:space="preserve">. </t>
    </r>
    <r>
      <rPr>
        <i/>
        <sz val="8"/>
        <color theme="1"/>
        <rFont val="Calibri"/>
        <family val="2"/>
        <scheme val="minor"/>
      </rPr>
      <t>CY-01-SA-06</t>
    </r>
  </si>
  <si>
    <t>Chemistry manager / Deputy for engineering and technical support</t>
  </si>
  <si>
    <t>Issuing notification by the managing director for the responsible entity  for severe accident management  SAM in BNPP.</t>
  </si>
  <si>
    <t>Preparing a plan for establishing SAM system with cooperation of the contractor and in accordance with technical support contract with contractor.</t>
  </si>
  <si>
    <t>Pursuing the provision of equipment related to SAM  and emergency planning according to the plan which has already been approved by NPPD.</t>
  </si>
  <si>
    <t>Pursuing the design and modernization necessary for using the provided equipment.</t>
  </si>
  <si>
    <t>Pursuing the preparation of operation procedures, repairs and technical services for the equipment provided by NPPD.</t>
  </si>
  <si>
    <t>Determining the responsible entities and owners  of the equipment provided for mergency situations to be kept in ready-to-work mode.</t>
  </si>
  <si>
    <t>Preparing the requirements of  reliable information system in emergnency.</t>
  </si>
  <si>
    <t>ICT manager, Managing director</t>
  </si>
  <si>
    <t>Pursuing and inquiring from nuclear protection and security office for permit and provision of reliable communication system in emergency.</t>
  </si>
  <si>
    <t>Pursuing for preparing and establishing reliable communication system during accident.</t>
  </si>
  <si>
    <t>M&amp;R manager, TAPNA company,</t>
  </si>
  <si>
    <t>Manager of emergency planning</t>
  </si>
  <si>
    <t>Preparing the plan of performing emergency drills especial for operational teams.</t>
  </si>
  <si>
    <t>Designating  the training subjects of specialized teams of emergency  operation.</t>
  </si>
  <si>
    <t>Organizing and executing the training of specialized teams of emergency operation.</t>
  </si>
  <si>
    <t>Revising the list of emergency equipment necessary  in emergency and familiarity of personnel about how to use them.</t>
  </si>
  <si>
    <t>Preparing  the graph of inspection and technical service and checking the availability of equipment and instruments related to emergency operations teams.</t>
  </si>
  <si>
    <t>Emergency Planning manager / Deputy for Safety</t>
  </si>
  <si>
    <t>Developing a complete software and the database to register all the domestic and foreign events and corrective measures.</t>
  </si>
  <si>
    <t>Developing procedure for assessing corrective measures of reports of accident investigation.</t>
  </si>
  <si>
    <t>Pursuing specialized training in the field  of methods of investigating the accidents, the causes of accidents (direct and root cause) and training the correct method of developing and preparing reports of accident investigation for operation experiences group and the group for supervising the equipment and operation of management of supervision and management system  and human resources and training center.</t>
  </si>
  <si>
    <t>From October 13, 2015</t>
  </si>
  <si>
    <r>
      <t xml:space="preserve">Analyzing the trending of near misses </t>
    </r>
    <r>
      <rPr>
        <i/>
        <sz val="10"/>
        <color theme="1"/>
        <rFont val="Calibri"/>
        <family val="2"/>
        <scheme val="minor"/>
      </rPr>
      <t>every 6 months.</t>
    </r>
  </si>
  <si>
    <t>The proposed corrective measures and conclusion at the end of every self-assessment report and annual report was provided.</t>
  </si>
  <si>
    <t>Developing procedure in the field of methods of analyzing and trending the reports of accident investigation ( Accidents, deviations, low level events, near miss) in NPP and also mentioning the details, format of report and how to develop it).</t>
  </si>
  <si>
    <t>Making it possible to use psychological services in the committee of accidents investigation ( in all the cases which human error is the main cause of the accident)</t>
  </si>
  <si>
    <r>
      <t xml:space="preserve">December 21, 2015 </t>
    </r>
    <r>
      <rPr>
        <sz val="7"/>
        <color theme="1"/>
        <rFont val="Calibri"/>
        <family val="2"/>
        <scheme val="minor"/>
      </rPr>
      <t>and Permanently control</t>
    </r>
  </si>
  <si>
    <r>
      <t>In case of need to extend corrective measures of accident investigation reports in NPP in accordance with the procedure of accident investigation report in NPP (ATEX 863), submitting the causes of extending the time of performing corrective measures along with the approval of chief engineer of NPP one day before deadline for doing it for Operating experiences</t>
    </r>
    <r>
      <rPr>
        <sz val="11"/>
        <color theme="1"/>
        <rFont val="Calibri"/>
        <family val="2"/>
        <scheme val="minor"/>
      </rPr>
      <t xml:space="preserve"> </t>
    </r>
    <r>
      <rPr>
        <sz val="10"/>
        <color theme="1"/>
        <rFont val="Calibri"/>
        <family val="2"/>
        <scheme val="minor"/>
      </rPr>
      <t xml:space="preserve">group. </t>
    </r>
  </si>
  <si>
    <t>Managers specified in the report</t>
  </si>
  <si>
    <t xml:space="preserve">Performing corrective measures of accident investigation report (disruption, deviation, low level) which were not performed in due time or need time extension for different causes but nothing has been done for them yet . </t>
  </si>
  <si>
    <t>Q1 2016</t>
  </si>
  <si>
    <t>Develop a schedule for implementation of a database for accounting of events, defining milestones and specific timelines for each stage.</t>
  </si>
  <si>
    <t>After the training and licensing experts in the methodology for determining the root causes, in the initial training program and qualification of the NPP staff responsible for carrying out the investigation of the events, include the topic "Methods of determining the root causes."</t>
  </si>
  <si>
    <r>
      <t xml:space="preserve"> </t>
    </r>
    <r>
      <rPr>
        <b/>
        <sz val="12"/>
        <color theme="1"/>
        <rFont val="Calibri"/>
        <family val="2"/>
        <scheme val="minor"/>
      </rPr>
      <t>Deadline</t>
    </r>
  </si>
  <si>
    <r>
      <t xml:space="preserve">July 20, 2016 </t>
    </r>
    <r>
      <rPr>
        <sz val="8"/>
        <color theme="1"/>
        <rFont val="Calibri"/>
        <family val="2"/>
        <scheme val="minor"/>
      </rPr>
      <t>and periodically according to the graff</t>
    </r>
  </si>
  <si>
    <t>Repair and necessary setting of КИД installed on the rooms and also preparing the chart of technical service and checking their efficiency.</t>
  </si>
  <si>
    <t>Radiation safety manager</t>
  </si>
  <si>
    <t>Preparing the checklist of visits of inspectors and radiation safety dosimeters and taking into account the monitoring of КИД hatches. In case of defect, informing the ventilation management and registering in operation logbook of radiation safety shift.</t>
  </si>
  <si>
    <t>Inspecting the direction of air in locations and correcting cases in which the direction of air is from contaminated area to clean area. In order to prevent dissemination of radioactive material to cleaner areas, ventilation management should always take measures so that air direction would always be from radiation contaminated area to more contaminated area.</t>
  </si>
  <si>
    <t>Considering  the direction of air movement in the checklist of dosimeter visits and staff of radiation safety management. In case of movement of air vice versa , the shifts should be informed and it  should be recorded in the operation  logbook of radiation safety shift.</t>
  </si>
  <si>
    <t>Briefing all the personnel about how to use СИЗ properly in controlled access area also taking necessary for using safety helmet in controlled access area and marking the necessary tools in controlled access area measures in  order to prevent them from being removed from  controlled access area.</t>
  </si>
  <si>
    <t>TAPNA company</t>
  </si>
  <si>
    <t>Marking and coding all the repair tools used in the radiation controlled access area.</t>
  </si>
  <si>
    <r>
      <t>Optimizing the process of radiation monitoring of personnel and tools in in the exits of controlled access area and also equipping the radiation monitoring machines РЗБ-04-04 to entrance door in order to prevent the unauthorized exit of people and installing a set of UIM2-21 with its guidebook in the room 1ZC-09.22</t>
    </r>
    <r>
      <rPr>
        <sz val="10"/>
        <color theme="1"/>
        <rFont val="B Nazanin"/>
        <charset val="178"/>
      </rPr>
      <t xml:space="preserve"> </t>
    </r>
    <r>
      <rPr>
        <sz val="10"/>
        <color theme="1"/>
        <rFont val="Calibri"/>
        <family val="2"/>
        <scheme val="minor"/>
      </rPr>
      <t xml:space="preserve"> in order to measure the arms and sides of people and also safety helmet.</t>
    </r>
  </si>
  <si>
    <t>Providing and installing the reserve sensor of radiation measurement of exit door of NPP ,</t>
  </si>
  <si>
    <t>Installing the monitor which shows theses sensors are sound.</t>
  </si>
  <si>
    <t>Briefing the personnel about the monitoring radiation monitoring  sensors in the exit of NPP</t>
  </si>
  <si>
    <t>Removing the defect of sensors which measure the radiation in exit door</t>
  </si>
  <si>
    <t>Sending letter to NPPD about the necessity of optimization (updating) the radiation contamination monitoring machines in the exit of controlled access area. In this letter, the suggestions of BNPP about removing the problems were also submitted to NPPD.</t>
  </si>
  <si>
    <t>Preparing report from current status of radiation monitoring equipment existing in the system and equipment and sending to NPPD in order to [pursue the removal of defects.</t>
  </si>
  <si>
    <t>Registering the equipment and spare parts necessary in the area of radiation safety from equipment and commercial management.</t>
  </si>
  <si>
    <t>February 19, 2016 unitl the time of provision</t>
  </si>
  <si>
    <t>Providing the necessary spare parts and equipment in the area of radiation safety , submission of report of provision condition in a monthly basis to safety division and chief engineer of NPP about the provision of necessary equipment and spare parts.</t>
  </si>
  <si>
    <t>Environmental monitoring laboratory manager</t>
  </si>
  <si>
    <t>Briefing all the staff about how to use СИЗ properly , providing necessary measures for using the safety helmet by all the staff and making the tools which are used in the accidents.</t>
  </si>
  <si>
    <t>Revising the training documents, time of training and reviewing the effectiveness of training in the area of radiation safety.</t>
  </si>
  <si>
    <t>Briefing the managers and deputy managers in the area of radiation safety examinations.</t>
  </si>
  <si>
    <t>Monitoring more the information in the field of radiation safety especially for staff who have toing and froing to controlled access area.</t>
  </si>
  <si>
    <t>Requesting and receiving the spare parts which are used more  in the area of repairing the equipment of radiation monitoring and minimum maintenance in   locations in order to repair the equipment in less time duration.</t>
  </si>
  <si>
    <t>Preparing the requirements traning  Sending letter to Manager of human resources and training center.</t>
  </si>
  <si>
    <t>Taking into account the radiation safety in the order issued by the manager of NPP in the area of program of staff competence.</t>
  </si>
  <si>
    <t>Manager of Radiation safety / Deputy for Safety</t>
  </si>
  <si>
    <t>Holding Self-assessments about AFI and organizing for formulating the corrective measures in relevant areas based on WANO documents According to the order for conducting the program of interaction with WANO-MC for  2016-17.</t>
  </si>
  <si>
    <t>Determining the location and suitable equipment of temporary sanitary path in Control Access Area of NPP in a way that it would be possible to separate clean and contaminated  СИЗ with complete guide about  how to use  radiation contamination monitoring machine and two containers for clean and contaminated  tools.</t>
  </si>
  <si>
    <t>Provision of rubbish bags in different colors for clean and contaminated  wastes  and preparing a guidebook  how to use them and also briefing the staff as for separation of wastes and decreasing solid waste.</t>
  </si>
  <si>
    <t>Installing contamination monitoring machine in the exit of ZA in order to separate clean and contaminated СИЗ  in the exit of reactor building in order to decrease solid waste.</t>
  </si>
  <si>
    <t>Radiation safety manager,</t>
  </si>
  <si>
    <t>Determining the responsible entity for collecting the wastes in control access area and determining a clear procedure for collecting wastes in a way that no waste would be abandoned uncontrolled in the control access area.</t>
  </si>
  <si>
    <t>Checking the condition of radiation safety labels in control access area and removing the defects related to radiation safety labels.</t>
  </si>
  <si>
    <t>Preparing a manual about separating radioactive and non-radioactive wastes from wastes with different reactivity.</t>
  </si>
  <si>
    <t>Preparing order for the location for collection rubbish and waste in control access  area and receiving the approval of safety deputy and notification of chief engineer.</t>
  </si>
  <si>
    <t>Organizing the place of collecting according to the notification of chief engineer.</t>
  </si>
  <si>
    <t>Preparing and submitting the draft of project called “prevention of incorrect performance of the staff” for independent deputies and managers.</t>
  </si>
  <si>
    <t>Reviewing the draft of project and evaluating the activities and submitting the viewpoints related to this project (9.1) on each area.</t>
  </si>
  <si>
    <t>Reviewing the project, evaluating the activities and submitting the viewpoints related to  services compensation, payment and welfare affairs to human resources and training center.</t>
  </si>
  <si>
    <t>Reviewing and summing up the viewpoints of deputies and managers.</t>
  </si>
  <si>
    <t>Finalizing the order of the project “ prevention from the incorrect performance of staff”.</t>
  </si>
  <si>
    <t>Preparing and notifying the guide paper of managers in order to prevent the wrong performance of the staff.</t>
  </si>
  <si>
    <t>Preparing and notifying the guide paper of staff in order to prevent the wrong performance of the staff.</t>
  </si>
  <si>
    <t>Preparing training material for preventing the wrong performance of staff.</t>
  </si>
  <si>
    <t>Including the method “prevention from wrong performance of staff” in the standard training program of jobs and executing it.</t>
  </si>
  <si>
    <t>Preparing the procedure “ instruments for decreasing the error of staff”.</t>
  </si>
  <si>
    <t>All of the executing managers of BNPP</t>
  </si>
  <si>
    <t>Submitting the report of establishing and using the methods of decreasing error to human resources development management.</t>
  </si>
  <si>
    <t>Including the supervision on using methods of decreasing error in inspection and supervision programs.</t>
  </si>
  <si>
    <t>Organizing and executing self-assessment in the field of using methods for decreasing error.</t>
  </si>
  <si>
    <t>List of all the non-complinces of MCR with FSS existing until mid-life repairs ( video-cadres, protection panels and blockings … ) were prepared  and the process of modernization will be carried out according to plan.</t>
  </si>
  <si>
    <t>BNPP Construction Project Manager / Operating Company / Human resources and Training center</t>
  </si>
  <si>
    <t xml:space="preserve"> Deadline</t>
  </si>
  <si>
    <t>Preparing notebook and order for reviewing all videocadres of working locations, РО, ТО, АСУТП, СВРК, АКНП, ОВИК, СВО,ОРБ, ОЭО, in main control room and recording all of the defects and non-compliances.</t>
  </si>
  <si>
    <t>Reviewing all the videocadres of working locations РО, ТО, АСУТП, СВРК, АКНП, ОВИК, СВО ,ОРБ, ОЭО in MCR and recording all the defects and non-complinaces  including conditions of mechanisms, valves, violet color of parameters, lack of emergency and warning setpoints, inaccuracy of parameters shown, lack of compliance of warning signal and emergency signal with real value of parameter will be done in a separate notebook which will be prepared by I&amp;C management.</t>
  </si>
  <si>
    <r>
      <t xml:space="preserve"> </t>
    </r>
    <r>
      <rPr>
        <sz val="10"/>
        <color theme="1"/>
        <rFont val="Calibri"/>
        <family val="2"/>
        <scheme val="minor"/>
      </rPr>
      <t>Holding</t>
    </r>
    <r>
      <rPr>
        <sz val="10"/>
        <color rgb="FF000000"/>
        <rFont val="Calibri"/>
        <family val="2"/>
        <scheme val="minor"/>
      </rPr>
      <t xml:space="preserve"> a mutual meeting with I&amp;C and equipment-owning manager in order to take decision about the remaining matters</t>
    </r>
  </si>
  <si>
    <t xml:space="preserve">Revising the setpoint of changing the color of hexagon sof fuel assemblies during increase of temperature in their outlet (currently when the temperature of water coming out of assemblies is more than 327 degree, the color of assemblies changes inro red considering the fact that the maximum outlet temperature of fuel assemblies is 335  ˚C when four pumps of primary circuit are operating. </t>
  </si>
  <si>
    <t>Revising the color change of setpoint color change of DNBR into red. Currently DNBR changes into less than 50 to red during reducing it. According to the operation regulation, reserve value of DNBR is at least 1.0 including its measurement error with reliability rate of 95% with the error of measurement parameters.</t>
  </si>
  <si>
    <r>
      <t xml:space="preserve">reviewing whether it is possible to provide signal in videocadres СВРК during increase of parameters Nакз, QL, Кq, КL from permissible values by specifying the increase rate of every parameters for which relevant signal will be provided. </t>
    </r>
    <r>
      <rPr>
        <i/>
        <sz val="8"/>
        <color theme="1"/>
        <rFont val="Times New Roman"/>
        <family val="1"/>
      </rPr>
      <t>OP-04-VG-04</t>
    </r>
  </si>
  <si>
    <r>
      <t xml:space="preserve">It should be included in the program of briefing the personnel to monitor parameters ( in fragments of working locations) , record the defects and moving them. </t>
    </r>
    <r>
      <rPr>
        <i/>
        <sz val="8"/>
        <color theme="1"/>
        <rFont val="Times New Roman"/>
        <family val="1"/>
      </rPr>
      <t>OP-03-VG-01</t>
    </r>
  </si>
  <si>
    <t xml:space="preserve">Reviewing all of the videocadres of working locations  РО, ТО, АСУТП, СВРК, АКНП, ОВИК, СВО in MCR and recording all the defects and non-compliances including the condition of mechanisms, valves , violet color of parameters, setpoints of announcing warning and emergency, inaccuracy of parameters, non-compliance of warning signal and emergency signal with actual value of parameters in a separate logbook which will be prepared by I&amp;C management for it. </t>
  </si>
  <si>
    <r>
      <t xml:space="preserve">Holding a mutual meeting with I&amp;C after gathering and analysis in order to divide the defects. </t>
    </r>
    <r>
      <rPr>
        <i/>
        <sz val="8"/>
        <color theme="1"/>
        <rFont val="Times New Roman"/>
        <family val="1"/>
      </rPr>
      <t>OP-03-VG-01</t>
    </r>
  </si>
  <si>
    <r>
      <t xml:space="preserve">Providing  technical training and completing the issues of briefing the personnel about the performance of personnel when they receive signals and recording them and measures taken in operator logbook. </t>
    </r>
    <r>
      <rPr>
        <i/>
        <sz val="8"/>
        <color theme="1"/>
        <rFont val="Times New Roman"/>
        <family val="1"/>
      </rPr>
      <t>OP-01-VG-08</t>
    </r>
  </si>
  <si>
    <r>
      <t xml:space="preserve">Considering the procedure of staff reaction when they receive signal and checking the card for measures of personnel for all of the sign boards of MCR . </t>
    </r>
    <r>
      <rPr>
        <i/>
        <sz val="8"/>
        <color theme="1"/>
        <rFont val="Times New Roman"/>
        <family val="1"/>
      </rPr>
      <t>OP-01-VG-08</t>
    </r>
  </si>
  <si>
    <r>
      <t>Preparing logbook of signal boards which are constantly “on” and preparing technical order for addressing these signals in shift in order to remove the cause for the related boards which are “on” .</t>
    </r>
    <r>
      <rPr>
        <i/>
        <sz val="8"/>
        <color theme="1"/>
        <rFont val="Times New Roman"/>
        <family val="1"/>
      </rPr>
      <t>OP-01-VG-08</t>
    </r>
  </si>
  <si>
    <r>
      <t xml:space="preserve">Preparing technical order for making it obligatory to record the signals which are “on” during shift change in the operator logbook. </t>
    </r>
    <r>
      <rPr>
        <i/>
        <sz val="8"/>
        <color theme="1"/>
        <rFont val="Times New Roman"/>
        <family val="1"/>
      </rPr>
      <t>OP-01-VG-08</t>
    </r>
  </si>
  <si>
    <t>Revising the shift acceptance and deliverychecklist of operating logbook in the field of adding item of signal boards which are “on”</t>
  </si>
  <si>
    <r>
      <t>The issue of checking the parameters ( in fragments of working locations) , and recording the defects and removing them should be included in the program of briefing the staff.</t>
    </r>
    <r>
      <rPr>
        <sz val="12"/>
        <color theme="1"/>
        <rFont val="Calibri"/>
        <family val="2"/>
        <scheme val="minor"/>
      </rPr>
      <t xml:space="preserve"> </t>
    </r>
  </si>
  <si>
    <r>
      <t xml:space="preserve">Considering whether it is possible or not to separate the tonality of warning sound signals from emergency ones and realizing it. </t>
    </r>
    <r>
      <rPr>
        <i/>
        <sz val="8"/>
        <color theme="1"/>
        <rFont val="Times New Roman"/>
        <family val="1"/>
      </rPr>
      <t>OP-04-VG-03</t>
    </r>
  </si>
  <si>
    <r>
      <t xml:space="preserve">Considering wheher it is possible to stabilize the blinking state of optical diods of pumps and valves in mimicking the MCR panel which comes into being when their power feeding circuit is in a separate condition . </t>
    </r>
    <r>
      <rPr>
        <i/>
        <sz val="8"/>
        <color theme="1"/>
        <rFont val="Times New Roman"/>
        <family val="1"/>
      </rPr>
      <t>OP-03-OD-03</t>
    </r>
  </si>
  <si>
    <r>
      <t xml:space="preserve">Considering whether it is possible to install placard ( with a text) on the button of valves and pumps in  mimic panel . </t>
    </r>
    <r>
      <rPr>
        <i/>
        <sz val="8"/>
        <color theme="1"/>
        <rFont val="Times New Roman"/>
        <family val="1"/>
      </rPr>
      <t>OP-03-OD-03</t>
    </r>
  </si>
  <si>
    <r>
      <t xml:space="preserve">Checking all the boards and panels of MCR in terms of having Russian translation for all of the titles of signals (in case of existence of only English text, Russian translation should also be near the English text). </t>
    </r>
    <r>
      <rPr>
        <i/>
        <sz val="8"/>
        <color theme="1"/>
        <rFont val="Times New Roman"/>
        <family val="1"/>
      </rPr>
      <t>OP-03-OD-05</t>
    </r>
  </si>
  <si>
    <r>
      <t xml:space="preserve">Providing technical training and completing the issues of briefing personnel anbout what personnel should do during receiving signal and recording the signals and measures taken in operaroe logbook. </t>
    </r>
    <r>
      <rPr>
        <i/>
        <sz val="8"/>
        <color theme="1"/>
        <rFont val="Times New Roman"/>
        <family val="1"/>
      </rPr>
      <t>OP-01-VG -10</t>
    </r>
    <r>
      <rPr>
        <i/>
        <sz val="8"/>
        <color theme="1"/>
        <rFont val="Tahoma"/>
        <family val="2"/>
      </rPr>
      <t>،</t>
    </r>
    <r>
      <rPr>
        <i/>
        <sz val="8"/>
        <color theme="1"/>
        <rFont val="Times New Roman"/>
        <family val="1"/>
      </rPr>
      <t>OP-04-OD-01</t>
    </r>
    <r>
      <rPr>
        <i/>
        <sz val="8"/>
        <color theme="1"/>
        <rFont val="Tahoma"/>
        <family val="2"/>
      </rPr>
      <t>،</t>
    </r>
    <r>
      <rPr>
        <i/>
        <sz val="8"/>
        <color theme="1"/>
        <rFont val="Times New Roman"/>
        <family val="1"/>
      </rPr>
      <t>OP-01-VG-09</t>
    </r>
  </si>
  <si>
    <r>
      <t xml:space="preserve">Reviewing the procedure of the staff reaction during receiving signal and checking the existence of card for measures taken by staff for all of the signal boards of MCR . </t>
    </r>
    <r>
      <rPr>
        <i/>
        <sz val="8"/>
        <color theme="1"/>
        <rFont val="Times New Roman"/>
        <family val="1"/>
      </rPr>
      <t>OP-01-VG-10</t>
    </r>
    <r>
      <rPr>
        <i/>
        <sz val="8"/>
        <color theme="1"/>
        <rFont val="Courier New"/>
        <family val="3"/>
      </rPr>
      <t xml:space="preserve"> </t>
    </r>
    <r>
      <rPr>
        <i/>
        <sz val="8"/>
        <color theme="1"/>
        <rFont val="Tahoma"/>
        <family val="2"/>
      </rPr>
      <t>،</t>
    </r>
    <r>
      <rPr>
        <i/>
        <sz val="8"/>
        <color theme="1"/>
        <rFont val="Times New Roman"/>
        <family val="1"/>
      </rPr>
      <t>OP-04-OD-01</t>
    </r>
    <r>
      <rPr>
        <i/>
        <sz val="8"/>
        <color theme="1"/>
        <rFont val="Tahoma"/>
        <family val="2"/>
      </rPr>
      <t>،</t>
    </r>
    <r>
      <rPr>
        <i/>
        <sz val="8"/>
        <color theme="1"/>
        <rFont val="Times New Roman"/>
        <family val="1"/>
      </rPr>
      <t>OP-01-VG-09</t>
    </r>
  </si>
  <si>
    <r>
      <t xml:space="preserve">Preparing a logbook for signal boards which are constantly “on” and preparing technical order for addressing these signals in shift in order to remove the cause for related boards which are “on” . </t>
    </r>
    <r>
      <rPr>
        <i/>
        <sz val="8"/>
        <color theme="1"/>
        <rFont val="Times New Roman"/>
        <family val="1"/>
      </rPr>
      <t>OP-01-VG-10</t>
    </r>
    <r>
      <rPr>
        <i/>
        <sz val="8"/>
        <color theme="1"/>
        <rFont val="Arial Unicode MS"/>
        <family val="2"/>
      </rPr>
      <t>،</t>
    </r>
    <r>
      <rPr>
        <i/>
        <sz val="8"/>
        <color theme="1"/>
        <rFont val="Times New Roman"/>
        <family val="1"/>
      </rPr>
      <t>OP-04-OD-01</t>
    </r>
    <r>
      <rPr>
        <i/>
        <sz val="8"/>
        <color theme="1"/>
        <rFont val="Arial Unicode MS"/>
        <family val="2"/>
      </rPr>
      <t>،</t>
    </r>
    <r>
      <rPr>
        <i/>
        <sz val="8"/>
        <color theme="1"/>
        <rFont val="Times New Roman"/>
        <family val="1"/>
      </rPr>
      <t xml:space="preserve"> OP-01-VG-09</t>
    </r>
  </si>
  <si>
    <r>
      <t xml:space="preserve">Revising checklist of shift supervisor and delivery of operator logbook in the field of adding item of signal boards which are on,. </t>
    </r>
    <r>
      <rPr>
        <i/>
        <sz val="8"/>
        <color theme="1"/>
        <rFont val="Times New Roman"/>
        <family val="1"/>
      </rPr>
      <t>OP-01-VG-10</t>
    </r>
    <r>
      <rPr>
        <i/>
        <sz val="8"/>
        <color theme="1"/>
        <rFont val="Tahoma"/>
        <family val="2"/>
      </rPr>
      <t>،</t>
    </r>
    <r>
      <rPr>
        <i/>
        <sz val="8"/>
        <color theme="1"/>
        <rFont val="Times New Roman"/>
        <family val="1"/>
      </rPr>
      <t>OP-04-OD-01</t>
    </r>
    <r>
      <rPr>
        <i/>
        <sz val="8"/>
        <color theme="1"/>
        <rFont val="Tahoma"/>
        <family val="2"/>
      </rPr>
      <t>،</t>
    </r>
    <r>
      <rPr>
        <i/>
        <sz val="8"/>
        <color theme="1"/>
        <rFont val="Times New Roman"/>
        <family val="1"/>
      </rPr>
      <t>OP-01-VG-09</t>
    </r>
  </si>
  <si>
    <r>
      <t xml:space="preserve">Checking the manner of interaction among managements in order to remove the defects of equipment which are monitored from local panels. If the interactions are not cleartechnical order is developed to remove the defects of local panels , defects of equipment and necessary measures during receiving signal.  </t>
    </r>
    <r>
      <rPr>
        <i/>
        <sz val="8"/>
        <color theme="1"/>
        <rFont val="Times New Roman"/>
        <family val="1"/>
      </rPr>
      <t>OP-06-OD-07</t>
    </r>
  </si>
  <si>
    <r>
      <t xml:space="preserve">Determimning the interactions  among all managements which have equipment which are monitored by local panels. </t>
    </r>
    <r>
      <rPr>
        <i/>
        <sz val="8"/>
        <color theme="1"/>
        <rFont val="Times New Roman"/>
        <family val="1"/>
      </rPr>
      <t>OP-06-OD-07</t>
    </r>
  </si>
  <si>
    <r>
      <t xml:space="preserve">Providing the technical training for staff of reactor , electricity and I&amp;C managements about how to remove defects in safety channels of emergency power supply. </t>
    </r>
    <r>
      <rPr>
        <i/>
        <sz val="8"/>
        <color theme="1"/>
        <rFont val="Times New Roman"/>
        <family val="1"/>
      </rPr>
      <t>OP-06-OD-07</t>
    </r>
  </si>
  <si>
    <r>
      <t xml:space="preserve">Preparing the procedure of measures of staff for the received signals in local panels of safety channels of emergency power. </t>
    </r>
    <r>
      <rPr>
        <i/>
        <sz val="8"/>
        <color theme="1"/>
        <rFont val="Times New Roman"/>
        <family val="1"/>
      </rPr>
      <t>OP-06-OD-07</t>
    </r>
  </si>
  <si>
    <r>
      <t>Preparing the reaction card of staff for the received signals in local panels of safety channels of emergency power supply.</t>
    </r>
    <r>
      <rPr>
        <sz val="11"/>
        <color theme="1"/>
        <rFont val="Calibri"/>
        <family val="2"/>
        <scheme val="minor"/>
      </rPr>
      <t xml:space="preserve"> </t>
    </r>
    <r>
      <rPr>
        <i/>
        <sz val="8"/>
        <color theme="1"/>
        <rFont val="Times New Roman"/>
        <family val="1"/>
      </rPr>
      <t>OP-06-OD-07</t>
    </r>
  </si>
  <si>
    <r>
      <t>Preparing the defect logbook during scheduled repairs in different managements</t>
    </r>
    <r>
      <rPr>
        <sz val="11"/>
        <color theme="1"/>
        <rFont val="Calibri"/>
        <family val="2"/>
        <scheme val="minor"/>
      </rPr>
      <t xml:space="preserve"> .</t>
    </r>
  </si>
  <si>
    <r>
      <t>.</t>
    </r>
    <r>
      <rPr>
        <sz val="10"/>
        <color theme="1"/>
        <rFont val="Calibri"/>
        <family val="2"/>
        <scheme val="minor"/>
      </rPr>
      <t>Revising the defect logbook in working lications in order to identify  defects which cannot be identified for different reasons and should be transferred to defect logbook in order to remove them during scheduled repairs.</t>
    </r>
  </si>
  <si>
    <t>Equipment-owning managers</t>
  </si>
  <si>
    <r>
      <t xml:space="preserve">Preparing the visit logbook  with equal format  in accordance with the requirements of management of planning and technical documents in all the equipment-owning with the following contents:  ordinal No. of visit, date, time, shift, dfects observed, name and surname and signature, visitor and  and initials of related manager. </t>
    </r>
    <r>
      <rPr>
        <i/>
        <sz val="8"/>
        <color theme="1"/>
        <rFont val="Times New Roman"/>
        <family val="1"/>
      </rPr>
      <t>OP-02-OD-04</t>
    </r>
  </si>
  <si>
    <r>
      <t xml:space="preserve">Providing the manual of completing visit logbook . </t>
    </r>
    <r>
      <rPr>
        <i/>
        <sz val="8"/>
        <color theme="1"/>
        <rFont val="Times New Roman"/>
        <family val="1"/>
      </rPr>
      <t>OP-02-OD-04</t>
    </r>
  </si>
  <si>
    <t>manager of Process engineering</t>
  </si>
  <si>
    <t>Briefing all the operators with the issue of how to complete the visit logbooks and the logbooks for recording defect .</t>
  </si>
  <si>
    <r>
      <t xml:space="preserve">make visit to equipment and locations by operators such as exact visit to equipment of defect analysis , submitting and transferring defects to equipment-owning management and recording the defect in the subjects of periodic briefing of personnel which is repeated every three months. </t>
    </r>
    <r>
      <rPr>
        <i/>
        <sz val="8"/>
        <color theme="1"/>
        <rFont val="Times New Roman"/>
        <family val="1"/>
      </rPr>
      <t xml:space="preserve">OP-03-OD-10  </t>
    </r>
  </si>
  <si>
    <r>
      <t xml:space="preserve">In the program of preparing the local operators in training center , the issue of paying visit to equipment and locations  should be included.  </t>
    </r>
    <r>
      <rPr>
        <i/>
        <sz val="8"/>
        <color theme="1"/>
        <rFont val="Times New Roman"/>
        <family val="1"/>
      </rPr>
      <t>OP-03-OD-10</t>
    </r>
  </si>
  <si>
    <r>
      <t xml:space="preserve">Revising the switching cards and preparing them in accordance with the procedure 69.BU.1 0.00.AB.WI.ATEX.002. </t>
    </r>
    <r>
      <rPr>
        <i/>
        <sz val="8"/>
        <color theme="1"/>
        <rFont val="Times New Roman"/>
        <family val="1"/>
      </rPr>
      <t>OP-01-VG-12</t>
    </r>
  </si>
  <si>
    <t>Performing unplanned technical briefings by the reactor control engineer and reactor shift supervisor for  recording the parameters of safety pumps during test in the logbook of safety-related important systems LGB-1300-1017 .</t>
  </si>
  <si>
    <r>
      <t xml:space="preserve">Investigating the necessity and possibility of controlling  working parameters of safety systems pumps in their locations. </t>
    </r>
    <r>
      <rPr>
        <i/>
        <sz val="8"/>
        <color theme="1"/>
        <rFont val="Times New Roman"/>
        <family val="1"/>
      </rPr>
      <t>OP-03-OD-13</t>
    </r>
  </si>
  <si>
    <t>Determining the controller who accompany diesel operator during performing the tests of emergency power channel .</t>
  </si>
  <si>
    <r>
      <t xml:space="preserve">Providing the technical training of reactor operator ( diesel operator )  with the subject  of checking the working parameters of diesel in the monitors . </t>
    </r>
    <r>
      <rPr>
        <i/>
        <sz val="8"/>
        <color theme="1"/>
        <rFont val="Times New Roman"/>
        <family val="1"/>
      </rPr>
      <t>OP-04-OD-08</t>
    </r>
  </si>
  <si>
    <t xml:space="preserve">Oil level in the volume of technical service of emergency diesel is checked via glass openings. </t>
  </si>
  <si>
    <t>Marking the glass openings which measure oil in order to monitor the amount of oil in crankcases of bearing.</t>
  </si>
  <si>
    <r>
      <t xml:space="preserve">Recording the defect of openings which measure the oil of diesel of safety chaneel No. 3  . </t>
    </r>
    <r>
      <rPr>
        <i/>
        <sz val="8"/>
        <color theme="1"/>
        <rFont val="Times New Roman"/>
        <family val="1"/>
      </rPr>
      <t>OP-01-OD-12</t>
    </r>
  </si>
  <si>
    <t>Holding Self-assessments about AFI and organizing for formulating the corrective measures in relevant areas based on WANO documents.</t>
  </si>
  <si>
    <t>It is necessary for superior technical administrative staff to be present during important switching and managers should check the basic skills of operators which were mentioned in SOER 2013.</t>
  </si>
  <si>
    <t>Preparing the list of important switchings in which the presence of superior technical administrative staff is necessary and submitting it to the senior process engineering management.</t>
  </si>
  <si>
    <t>Summing up and preparing the general switchings of BNPP and ordering it by the chief engineer to the sections of NPP.</t>
  </si>
  <si>
    <t>Updating ИЛА РУ,ТО, ЭО in accordance with the structure of documents which is used in Russian NPPs. ( provided in the technical support contract)</t>
  </si>
  <si>
    <t>Determining the strategy of how to  use the existing documents during accidents and disruptions .</t>
  </si>
  <si>
    <t>permanently</t>
  </si>
  <si>
    <t>Developing the controlling procedure of control physics.</t>
  </si>
  <si>
    <t>Periodically in qualification maintenance programs</t>
  </si>
  <si>
    <t>Providing training for MCR personnel in tems of requirements mentioned in SOER 2013-2 “ cautionary decision making , reactivity management, permanent monitoring og parameters and regimes in MCR and work in the group”.</t>
  </si>
  <si>
    <t>Pursuing the establishment of SAM and procedures related to beyond-design and design-basis accidents .</t>
  </si>
  <si>
    <r>
      <t xml:space="preserve">Preparing procedure for making personnel use the fragment  related to the amount of reserve water until the saturation temperature during heating and cooling the circuit and also in the cases which there is leakage in primary circuit. </t>
    </r>
    <r>
      <rPr>
        <i/>
        <sz val="8"/>
        <color theme="1"/>
        <rFont val="Calibri"/>
        <family val="2"/>
        <scheme val="minor"/>
      </rPr>
      <t>СРО-02-VGWTSV-01-01</t>
    </r>
  </si>
  <si>
    <t>Providing training as for leakage from primary circuit to secondary circuit</t>
  </si>
  <si>
    <r>
      <t xml:space="preserve">Providing training as for the performance of staff during radiation accidents in emergency drills related to organization of works should be evaluated. </t>
    </r>
    <r>
      <rPr>
        <i/>
        <sz val="8"/>
        <color theme="1"/>
        <rFont val="Calibri"/>
        <family val="2"/>
        <scheme val="minor"/>
      </rPr>
      <t>СРО-02-VGWTSV-01-03</t>
    </r>
  </si>
  <si>
    <t>Reviewing the possibility of making sound signals for disconnecting the equipment of primary and secondary circuits and electrical equipment.</t>
  </si>
  <si>
    <r>
      <t xml:space="preserve"> </t>
    </r>
    <r>
      <rPr>
        <i/>
        <sz val="8"/>
        <color theme="1"/>
        <rFont val="Calibri"/>
        <family val="2"/>
        <scheme val="minor"/>
      </rPr>
      <t>СРО-02-VGWTSV-01-04</t>
    </r>
  </si>
  <si>
    <t>Providng the list of equipment of primary and secondary circuits and electrical equipment in order to make sound signals.</t>
  </si>
  <si>
    <r>
      <t xml:space="preserve">Providing training about the leakage from primary to secondary circuit ( deenergizingthe heaters КД. </t>
    </r>
    <r>
      <rPr>
        <i/>
        <sz val="8"/>
        <color theme="1"/>
        <rFont val="Calibri"/>
        <family val="2"/>
        <scheme val="minor"/>
      </rPr>
      <t>СРО-02-VGWTSV-05</t>
    </r>
  </si>
  <si>
    <r>
      <t xml:space="preserve">Providing training in the field of sfaff performance after emergency outage. </t>
    </r>
    <r>
      <rPr>
        <i/>
        <sz val="8"/>
        <color theme="1"/>
        <rFont val="Calibri"/>
        <family val="2"/>
        <scheme val="minor"/>
      </rPr>
      <t>СРО-02-VGWTSV-01-06</t>
    </r>
  </si>
  <si>
    <t>Providing changes in the document instructions for emergency response ИЛА РУ и instructions for emergency response ИЛА ЭО as for the performance of staff in case of disconnection of 10-Kv busbars in normal operation.</t>
  </si>
  <si>
    <t>Making changes in the documents instructions for emergency response ИЛА TО related to the performance of staff in case of leakage or breakage of internal consumption collectors of NPP.</t>
  </si>
  <si>
    <t>-Providing the training for MCR staff for performing properly the requirements of procedure for donnecting and disconnecting .</t>
  </si>
  <si>
    <t>-Sending the connection and disconnection  blanks to training center.</t>
  </si>
  <si>
    <t>-Using the connection and disconnection in the process of training with simulator.</t>
  </si>
  <si>
    <t>Providing the training for MCR staff for performing properly the requirements of procedure for donnecting and disconnecting during performing scenarios in simulator.</t>
  </si>
  <si>
    <t xml:space="preserve">sending the connection and disconnection to the training center.  </t>
  </si>
  <si>
    <r>
      <t>Using the connection and disconnection blanks in the process of training with simulator.</t>
    </r>
    <r>
      <rPr>
        <i/>
        <sz val="10"/>
        <color theme="1"/>
        <rFont val="Calibri"/>
        <family val="2"/>
        <scheme val="minor"/>
      </rPr>
      <t xml:space="preserve"> </t>
    </r>
    <r>
      <rPr>
        <i/>
        <sz val="8"/>
        <color theme="1"/>
        <rFont val="Calibri"/>
        <family val="2"/>
        <scheme val="minor"/>
      </rPr>
      <t>СРО-02-VGWTSV-13</t>
    </r>
  </si>
  <si>
    <t>Making changes in ИЛА РУ as for function of reactor  operator  after falling of control rod in the core, and also the performance of staff during bringing up the control rod from the core ,</t>
  </si>
  <si>
    <r>
      <t xml:space="preserve">Providing training for evaluations of ОР СУЗ . </t>
    </r>
    <r>
      <rPr>
        <i/>
        <sz val="8"/>
        <color theme="1"/>
        <rFont val="Calibri"/>
        <family val="2"/>
        <scheme val="minor"/>
      </rPr>
      <t>СРО-02-VGWTSV-07-03</t>
    </r>
    <r>
      <rPr>
        <sz val="10"/>
        <color theme="1"/>
        <rFont val="Calibri"/>
        <family val="2"/>
        <scheme val="minor"/>
      </rPr>
      <t xml:space="preserve"> </t>
    </r>
  </si>
  <si>
    <t>Briefing the MCR staff aas for using the proceures during changing reactivity ,</t>
  </si>
  <si>
    <r>
      <t>Providing training for how to use АНФХ (</t>
    </r>
    <r>
      <rPr>
        <sz val="8"/>
        <color theme="1"/>
        <rFont val="Calibri"/>
        <family val="2"/>
        <scheme val="minor"/>
      </rPr>
      <t>album neutron physical characteristics</t>
    </r>
    <r>
      <rPr>
        <sz val="10"/>
        <color theme="1"/>
        <rFont val="Calibri"/>
        <family val="2"/>
        <scheme val="minor"/>
      </rPr>
      <t xml:space="preserve">). </t>
    </r>
    <r>
      <rPr>
        <i/>
        <sz val="8"/>
        <color theme="1"/>
        <rFont val="Calibri"/>
        <family val="2"/>
        <scheme val="minor"/>
      </rPr>
      <t>СРО-02-VGWTSV-07-04</t>
    </r>
  </si>
  <si>
    <r>
      <t xml:space="preserve">Making changes ТРБЭ as for the prohibition of increasing the reactor power if the working position of reactor control rods is not in the position specified in Technical Specifications and in case of inefieciency of РОМ, ПЗ-1. </t>
    </r>
    <r>
      <rPr>
        <i/>
        <sz val="8"/>
        <color theme="1"/>
        <rFont val="Calibri"/>
        <family val="2"/>
        <scheme val="minor"/>
      </rPr>
      <t>СРО-02-VGWTSV-04-01</t>
    </r>
  </si>
  <si>
    <r>
      <t xml:space="preserve">Making change in ИЛА РУ as for performance of reactor  operator  after falling of control rod in the core and also the performance of staff during bringing up the control rod from the core </t>
    </r>
    <r>
      <rPr>
        <i/>
        <sz val="8"/>
        <color theme="1"/>
        <rFont val="Calibri"/>
        <family val="2"/>
        <scheme val="minor"/>
      </rPr>
      <t>CPO-04-VGWTSV-11-08</t>
    </r>
  </si>
  <si>
    <r>
      <t xml:space="preserve">making change in the procedure ТРБЭ for how should POM of the power of Y=Unit be limited in case of inefieciency. </t>
    </r>
    <r>
      <rPr>
        <i/>
        <sz val="8"/>
        <color theme="1"/>
        <rFont val="Calibri"/>
        <family val="2"/>
        <scheme val="minor"/>
      </rPr>
      <t>СРО-02-VGWTSV-03</t>
    </r>
  </si>
  <si>
    <t>Making changes in the procedure ИЭ РУ about  how to decrease the power from the reactor .</t>
  </si>
  <si>
    <r>
      <t xml:space="preserve">Making change in the procedure ИЛА ЭО as for the performance of staff during disconnection of transformers and lack of performance of ABP busbars 10Kv and therefore losing the main equipment </t>
    </r>
    <r>
      <rPr>
        <i/>
        <sz val="8"/>
        <color theme="1"/>
        <rFont val="Calibri"/>
        <family val="2"/>
        <scheme val="minor"/>
      </rPr>
      <t>CPO-04-VGWTSV-11-07</t>
    </r>
  </si>
  <si>
    <r>
      <t xml:space="preserve">Making change in the procedure ТРБЭ, ИЭ РУ, ИЛА РУ as for explaining how to bring up the group  УПЗ, </t>
    </r>
    <r>
      <rPr>
        <i/>
        <sz val="8"/>
        <color theme="1"/>
        <rFont val="Calibri"/>
        <family val="2"/>
        <scheme val="minor"/>
      </rPr>
      <t>CPO-04-VGWTSV-11-08.</t>
    </r>
  </si>
  <si>
    <t xml:space="preserve">Making changes ТРБЭ as for the prohibition of increasing the reactor power if the working position of reactor control rods is not in the position specified in Technical Specifications and in case of inefieciency of РОМ, ПЗ-1. </t>
  </si>
  <si>
    <r>
      <t xml:space="preserve">Training in simulator </t>
    </r>
    <r>
      <rPr>
        <i/>
        <sz val="8"/>
        <color theme="1"/>
        <rFont val="Calibri"/>
        <family val="2"/>
        <scheme val="minor"/>
      </rPr>
      <t>СРО-02-VGWTSV-04-03</t>
    </r>
  </si>
  <si>
    <r>
      <t xml:space="preserve">Providing training about taking the cautionary decisions </t>
    </r>
    <r>
      <rPr>
        <i/>
        <sz val="8"/>
        <color theme="1"/>
        <rFont val="Calibri"/>
        <family val="2"/>
        <scheme val="minor"/>
      </rPr>
      <t>СРО-02-VGWTSV-04-04</t>
    </r>
  </si>
  <si>
    <r>
      <t xml:space="preserve">Providing  traing for the staff about the necessaity of requirements of the operation conversation </t>
    </r>
    <r>
      <rPr>
        <i/>
        <sz val="8"/>
        <color theme="1"/>
        <rFont val="Calibri"/>
        <family val="2"/>
        <scheme val="minor"/>
      </rPr>
      <t>CPO-04-VGWTSV-01</t>
    </r>
  </si>
  <si>
    <r>
      <t xml:space="preserve">Briefing the Unit shift supervisor as for how to perform operators conversation and submitting information to dispatcher of power grid in case of lack of presence of NPP shift supervisor. </t>
    </r>
    <r>
      <rPr>
        <i/>
        <sz val="8"/>
        <color theme="1"/>
        <rFont val="Calibri"/>
        <family val="2"/>
        <scheme val="minor"/>
      </rPr>
      <t>CPO-04-VGWTSV-01</t>
    </r>
  </si>
  <si>
    <t>Preparing a note about performance of the Unit shift supervisor about the operation conversations and submitting information to dispatcher of power grid in case of lack of presence of NPP shift supervisor,</t>
  </si>
  <si>
    <t>Applying changes in the procedure of the manner of the operators  conversations</t>
  </si>
  <si>
    <r>
      <t xml:space="preserve">Briefing the Unit shift supervisor as for how to perform operators conversation and submitting information to dispatcher of power grid in case of lack of presence of NPP shift supervisor. </t>
    </r>
    <r>
      <rPr>
        <i/>
        <sz val="10"/>
        <color theme="1"/>
        <rFont val="Calibri"/>
        <family val="2"/>
        <scheme val="minor"/>
      </rPr>
      <t xml:space="preserve"> </t>
    </r>
    <r>
      <rPr>
        <i/>
        <sz val="8"/>
        <color theme="1"/>
        <rFont val="Calibri"/>
        <family val="2"/>
        <scheme val="minor"/>
      </rPr>
      <t>СРО-02-VGWTSV-09-03</t>
    </r>
  </si>
  <si>
    <r>
      <t xml:space="preserve">Briefing the MCR staff as for necessity of providing proper and accurate information to superior managers ( operation and administration managers) </t>
    </r>
    <r>
      <rPr>
        <i/>
        <sz val="8"/>
        <color theme="1"/>
        <rFont val="Calibri"/>
        <family val="2"/>
        <scheme val="minor"/>
      </rPr>
      <t>СРО-02-VGWTSV-09-05</t>
    </r>
  </si>
  <si>
    <r>
      <t xml:space="preserve">Revising the requirements related to how to do purposeful briefings and also adding the requirement  about the matter that Unit shift supervisor should brief all the staff in case of event  of the Unit and especially in case of accident . </t>
    </r>
    <r>
      <rPr>
        <i/>
        <sz val="8"/>
        <color theme="1"/>
        <rFont val="Calibri"/>
        <family val="2"/>
        <scheme val="minor"/>
      </rPr>
      <t>CPO-04-VGWTSV-07</t>
    </r>
  </si>
  <si>
    <t>Take into account both internal and external operating experience in the development of plans for training of operator personnel of control room in the FSS.</t>
  </si>
  <si>
    <t>Q3. 2016</t>
  </si>
  <si>
    <t>Conduct an internal self-assessment of the basic principles of control room operators in accordance with the document :</t>
  </si>
  <si>
    <r>
      <t>·</t>
    </r>
    <r>
      <rPr>
        <sz val="7"/>
        <color theme="1"/>
        <rFont val="Times New Roman"/>
        <family val="1"/>
      </rPr>
      <t xml:space="preserve">         </t>
    </r>
    <r>
      <rPr>
        <sz val="10"/>
        <color theme="1"/>
        <rFont val="Calibri"/>
        <family val="2"/>
        <scheme val="minor"/>
      </rPr>
      <t xml:space="preserve">WANO IGRD 002 "Self-Assessment Guide, Operator Fundamentals" («Guide to perform self-assessment of the basic principles of the operator"). </t>
    </r>
  </si>
  <si>
    <t>Schedule periodic self-assessment on the topic in order to assess progress in this area.</t>
  </si>
  <si>
    <t>3.1  </t>
  </si>
  <si>
    <t>Change DATE :</t>
  </si>
  <si>
    <t>Current Date :</t>
  </si>
  <si>
    <r>
      <t xml:space="preserve">AFI </t>
    </r>
    <r>
      <rPr>
        <b/>
        <sz val="12"/>
        <color rgb="FFC00000"/>
        <rFont val="Calibri"/>
        <family val="2"/>
        <scheme val="minor"/>
      </rPr>
      <t>ОР.2-1</t>
    </r>
    <r>
      <rPr>
        <b/>
        <sz val="12"/>
        <color theme="1"/>
        <rFont val="Calibri"/>
        <family val="2"/>
        <scheme val="minor"/>
      </rPr>
      <t xml:space="preserve"> corrective measures - Corrective measures in the field of Operation area</t>
    </r>
  </si>
  <si>
    <r>
      <t xml:space="preserve">AFI </t>
    </r>
    <r>
      <rPr>
        <b/>
        <sz val="12"/>
        <color rgb="FFC00000"/>
        <rFont val="Calibri"/>
        <family val="2"/>
        <scheme val="minor"/>
      </rPr>
      <t>OF.1-1</t>
    </r>
    <r>
      <rPr>
        <b/>
        <sz val="12"/>
        <color theme="1"/>
        <rFont val="Calibri"/>
        <family val="2"/>
        <scheme val="minor"/>
      </rPr>
      <t xml:space="preserve"> corrective measures - Corrective measures in the field of Operation area</t>
    </r>
  </si>
  <si>
    <r>
      <t xml:space="preserve">AFI </t>
    </r>
    <r>
      <rPr>
        <b/>
        <sz val="12"/>
        <color rgb="FFC00000"/>
        <rFont val="Calibri"/>
        <family val="2"/>
        <scheme val="minor"/>
      </rPr>
      <t xml:space="preserve">MA.2-1 </t>
    </r>
    <r>
      <rPr>
        <b/>
        <sz val="12"/>
        <color theme="1"/>
        <rFont val="Calibri"/>
        <family val="2"/>
        <scheme val="minor"/>
      </rPr>
      <t xml:space="preserve"> Corrective measure - Corrective measures in the field of Maintenance and Repairs</t>
    </r>
  </si>
  <si>
    <r>
      <t xml:space="preserve">AFI </t>
    </r>
    <r>
      <rPr>
        <b/>
        <sz val="12"/>
        <color rgb="FFC00000"/>
        <rFont val="Calibri"/>
        <family val="2"/>
        <scheme val="minor"/>
      </rPr>
      <t>CM.3-1</t>
    </r>
    <r>
      <rPr>
        <b/>
        <sz val="12"/>
        <color theme="1"/>
        <rFont val="Calibri"/>
        <family val="2"/>
        <scheme val="minor"/>
      </rPr>
      <t xml:space="preserve"> Corrective measure - Corrective measures in the Technical Support and Engineering area</t>
    </r>
  </si>
  <si>
    <r>
      <t xml:space="preserve">AFI </t>
    </r>
    <r>
      <rPr>
        <b/>
        <sz val="12"/>
        <color rgb="FFC00000"/>
        <rFont val="Calibri"/>
        <family val="2"/>
        <scheme val="minor"/>
      </rPr>
      <t>EN.1-1</t>
    </r>
    <r>
      <rPr>
        <b/>
        <sz val="12"/>
        <color theme="1"/>
        <rFont val="Calibri"/>
        <family val="2"/>
        <scheme val="minor"/>
      </rPr>
      <t xml:space="preserve"> Corrective measure - Corrective measures in the Technical Support and Engineering area</t>
    </r>
  </si>
  <si>
    <r>
      <t xml:space="preserve">AFI </t>
    </r>
    <r>
      <rPr>
        <b/>
        <sz val="12"/>
        <color rgb="FFC00000"/>
        <rFont val="Calibri"/>
        <family val="2"/>
        <scheme val="minor"/>
      </rPr>
      <t xml:space="preserve">CY.1-1 </t>
    </r>
    <r>
      <rPr>
        <b/>
        <sz val="12"/>
        <color theme="1"/>
        <rFont val="Calibri"/>
        <family val="2"/>
        <scheme val="minor"/>
      </rPr>
      <t>Corrective Measures - Corrective measures in the field of Chemistry</t>
    </r>
  </si>
  <si>
    <r>
      <t>AFI</t>
    </r>
    <r>
      <rPr>
        <b/>
        <sz val="12"/>
        <color rgb="FFC00000"/>
        <rFont val="Calibri"/>
        <family val="2"/>
        <scheme val="minor"/>
      </rPr>
      <t xml:space="preserve"> EP.2-1 </t>
    </r>
    <r>
      <rPr>
        <b/>
        <sz val="12"/>
        <color theme="1"/>
        <rFont val="Calibri"/>
        <family val="2"/>
        <scheme val="minor"/>
      </rPr>
      <t xml:space="preserve">Corrective Measures - Corrective Measures in the Field of Emergency Planning </t>
    </r>
  </si>
  <si>
    <r>
      <t xml:space="preserve">AFI </t>
    </r>
    <r>
      <rPr>
        <b/>
        <sz val="12"/>
        <color rgb="FFC00000"/>
        <rFont val="Calibri"/>
        <family val="2"/>
        <scheme val="minor"/>
      </rPr>
      <t>PI.2-1</t>
    </r>
    <r>
      <rPr>
        <b/>
        <sz val="12"/>
        <color theme="1"/>
        <rFont val="Calibri"/>
        <family val="2"/>
        <scheme val="minor"/>
      </rPr>
      <t xml:space="preserve"> Corrective measure - Corrective measures in the field of Performance Improvement </t>
    </r>
  </si>
  <si>
    <r>
      <t>AFI</t>
    </r>
    <r>
      <rPr>
        <b/>
        <sz val="12"/>
        <color rgb="FFC00000"/>
        <rFont val="Calibri"/>
        <family val="2"/>
        <scheme val="minor"/>
      </rPr>
      <t xml:space="preserve"> RP.3-1</t>
    </r>
    <r>
      <rPr>
        <b/>
        <sz val="12"/>
        <color theme="1"/>
        <rFont val="Calibri"/>
        <family val="2"/>
        <scheme val="minor"/>
      </rPr>
      <t xml:space="preserve"> Corrective measure - Corrective measures in the field of Radiation Safety</t>
    </r>
  </si>
  <si>
    <r>
      <t>AFI</t>
    </r>
    <r>
      <rPr>
        <b/>
        <sz val="12"/>
        <color rgb="FFC00000"/>
        <rFont val="Calibri"/>
        <family val="2"/>
        <scheme val="minor"/>
      </rPr>
      <t xml:space="preserve"> RP.4-1</t>
    </r>
    <r>
      <rPr>
        <b/>
        <sz val="12"/>
        <color theme="1"/>
        <rFont val="Calibri"/>
        <family val="2"/>
        <scheme val="minor"/>
      </rPr>
      <t xml:space="preserve"> Corrective measure - Corrective measures in the field of Radiation Safety</t>
    </r>
  </si>
  <si>
    <r>
      <t xml:space="preserve">AFI </t>
    </r>
    <r>
      <rPr>
        <b/>
        <sz val="12"/>
        <color rgb="FFC00000"/>
        <rFont val="Calibri"/>
        <family val="2"/>
        <scheme val="minor"/>
      </rPr>
      <t>HU.1-1</t>
    </r>
    <r>
      <rPr>
        <b/>
        <sz val="12"/>
        <color theme="1"/>
        <rFont val="Calibri"/>
        <family val="2"/>
        <scheme val="minor"/>
      </rPr>
      <t xml:space="preserve"> Corrective measures - Corrective measures in the field of Human Resources and Training</t>
    </r>
  </si>
  <si>
    <r>
      <t xml:space="preserve">AFI </t>
    </r>
    <r>
      <rPr>
        <b/>
        <sz val="12"/>
        <color rgb="FFC00000"/>
        <rFont val="Calibri"/>
        <family val="2"/>
        <scheme val="minor"/>
      </rPr>
      <t>OP.1-1</t>
    </r>
    <r>
      <rPr>
        <b/>
        <sz val="12"/>
        <color theme="1"/>
        <rFont val="Calibri"/>
        <family val="2"/>
        <scheme val="minor"/>
      </rPr>
      <t xml:space="preserve"> corrective measures - Corrective measures in the field of Operation area</t>
    </r>
  </si>
  <si>
    <r>
      <t xml:space="preserve">AFI </t>
    </r>
    <r>
      <rPr>
        <b/>
        <sz val="12"/>
        <color rgb="FFC00000"/>
        <rFont val="Calibri"/>
        <family val="2"/>
        <scheme val="minor"/>
      </rPr>
      <t>LF.1-1</t>
    </r>
    <r>
      <rPr>
        <b/>
        <sz val="12"/>
        <color theme="1"/>
        <rFont val="Calibri"/>
        <family val="2"/>
        <scheme val="minor"/>
      </rPr>
      <t xml:space="preserve"> Corrective Measures - Corrective measures in the field of Management and Leadership</t>
    </r>
  </si>
  <si>
    <t>STATUS</t>
  </si>
  <si>
    <t>AI</t>
  </si>
  <si>
    <t>SAT</t>
  </si>
  <si>
    <t>FAR</t>
  </si>
  <si>
    <t>self-assessment at the plant , based on the recommendations of WANO GL 2001-07: Principles for Effective Self-Assessment and Corrective Action Programs</t>
  </si>
  <si>
    <t>پس ازاجرايي شدن ابلاغيه مربوطه و تهيه دستورالعمل آيتم 9.10
*مقرر شد مدیریت توسعه منابع انسانی با همکاری با مدیریت سیستم مدیریت نظارت کارگاه آموزشی در دو سطح مدیران و کارشناسان برگزار کند. در برنامه حفظ صلاحیت بوده و در شهریور 95 اجراء خواهد شد.</t>
  </si>
  <si>
    <r>
      <rPr>
        <sz val="10"/>
        <color rgb="FF00B050"/>
        <rFont val="Calibri"/>
        <family val="2"/>
        <scheme val="minor"/>
      </rPr>
      <t xml:space="preserve">Head of </t>
    </r>
    <r>
      <rPr>
        <sz val="10"/>
        <color rgb="FF000000"/>
        <rFont val="Calibri"/>
        <family val="2"/>
        <scheme val="minor"/>
      </rPr>
      <t xml:space="preserve">Human Resources and Training Center </t>
    </r>
  </si>
  <si>
    <r>
      <rPr>
        <sz val="10"/>
        <color rgb="FF00B050"/>
        <rFont val="Calibri"/>
        <family val="2"/>
        <scheme val="minor"/>
      </rPr>
      <t>Training personnel for how to use documents,</t>
    </r>
    <r>
      <rPr>
        <sz val="10"/>
        <color rgb="FFFFC000"/>
        <rFont val="Calibri"/>
        <family val="2"/>
        <scheme val="minor"/>
      </rPr>
      <t xml:space="preserve"> providing training</t>
    </r>
    <r>
      <rPr>
        <sz val="10"/>
        <color theme="1"/>
        <rFont val="Calibri"/>
        <family val="2"/>
        <scheme val="minor"/>
      </rPr>
      <t xml:space="preserve"> for how to exchange information, switching, and operators conversation.</t>
    </r>
  </si>
  <si>
    <r>
      <rPr>
        <sz val="10"/>
        <color rgb="FF00B050"/>
        <rFont val="Calibri"/>
        <family val="2"/>
        <scheme val="minor"/>
      </rPr>
      <t>Head</t>
    </r>
    <r>
      <rPr>
        <sz val="10"/>
        <color theme="1"/>
        <rFont val="Calibri"/>
        <family val="2"/>
        <scheme val="minor"/>
      </rPr>
      <t xml:space="preserve"> of human resources and training center</t>
    </r>
  </si>
  <si>
    <t>3/19/2016  For the accidents which have occurred and after that permanently</t>
  </si>
  <si>
    <t>Organizing and executing the general training of methods of investigating the accidents for the staff who are involved in the analysis of defects and accidents.
4.20</t>
  </si>
  <si>
    <t>Preparing the format of data bank of monitoring equipment , systems and parameters , providing the conditions in order to record them in the internal network of NPP.
4.9</t>
  </si>
  <si>
    <t>Preparing the procedure of visit and tend of analysis of  system engineers from the electrical equipment and systems.
4.8</t>
  </si>
  <si>
    <t>Revising and making changes in the procedure of investigating the accidents in a way that the compliance of corrective measures before execution should be checked with requirements of FSAR and Technical Specification. It should not be written generally that the corrective measures do not agree with the requirement. The text and article of the given documents about the related system should be mentioned and then it should be concluded that the corrective measure has no non-compliance. 
4.21</t>
  </si>
  <si>
    <t>Revising and making changes in the procedure of correction and improvement in equipment and systems in a way that before temporary or permanent improvement, the requesting management should submit the report which shows that the safety of plant is not affected and safety margin is protected. The basis of report is FSAR and Technical Specifications.
4.22</t>
  </si>
  <si>
    <t>Preparing the format of concentrated data bank of modernizations and obtaining the approval of deputies and chief engineer.
4.23</t>
  </si>
  <si>
    <t>Preparing the order for the process of registering, accounting the temporary changes in data bank and access of staff to the data bank.
4.24</t>
  </si>
  <si>
    <t>Completing the concentrated data bank of permanent modernizations including the corrections on the equipment and technical orders in a way that it would be the reference for all plant units in terms of temporary modernizations.
4.25</t>
  </si>
  <si>
    <r>
      <rPr>
        <sz val="10"/>
        <color rgb="FF00B050"/>
        <rFont val="Calibri"/>
        <family val="2"/>
        <scheme val="minor"/>
      </rPr>
      <t>Head of</t>
    </r>
    <r>
      <rPr>
        <sz val="10"/>
        <color theme="1"/>
        <rFont val="Calibri"/>
        <family val="2"/>
        <scheme val="minor"/>
      </rPr>
      <t xml:space="preserve"> Human resources and training center</t>
    </r>
  </si>
  <si>
    <r>
      <rPr>
        <sz val="10"/>
        <color rgb="FF00B050"/>
        <rFont val="Calibri"/>
        <family val="2"/>
        <scheme val="minor"/>
      </rPr>
      <t>Head of T</t>
    </r>
    <r>
      <rPr>
        <sz val="10"/>
        <color theme="1"/>
        <rFont val="Calibri"/>
        <family val="2"/>
        <scheme val="minor"/>
      </rPr>
      <t>raining and human resources center</t>
    </r>
  </si>
  <si>
    <r>
      <rPr>
        <sz val="10"/>
        <color rgb="FF00B050"/>
        <rFont val="Calibri"/>
        <family val="2"/>
        <scheme val="minor"/>
      </rPr>
      <t>Head of</t>
    </r>
    <r>
      <rPr>
        <sz val="10"/>
        <color theme="1"/>
        <rFont val="Calibri"/>
        <family val="2"/>
        <scheme val="minor"/>
      </rPr>
      <t xml:space="preserve"> Training and human resources center</t>
    </r>
  </si>
  <si>
    <t>R.1</t>
  </si>
  <si>
    <t>R.2</t>
  </si>
  <si>
    <t>R.3</t>
  </si>
  <si>
    <t>R.4</t>
  </si>
  <si>
    <t>R.5</t>
  </si>
  <si>
    <t>R.6</t>
  </si>
  <si>
    <t>R.7</t>
  </si>
  <si>
    <t>R.8</t>
  </si>
  <si>
    <t>R.9</t>
  </si>
  <si>
    <t xml:space="preserve">Manager of management system and supervision  </t>
  </si>
  <si>
    <t>Manager of management system and supervision / Head of Operating experiences group</t>
  </si>
  <si>
    <t>Manager of management system and supervision / Chairman of evaluation committees</t>
  </si>
  <si>
    <t>Manager of management system and supervision / chairman of nuclear safety self-assessment committee</t>
  </si>
  <si>
    <t>Manager of management system and supervision</t>
  </si>
  <si>
    <t>Manager of management system and supervision / Planning and Technical Documents manager</t>
  </si>
  <si>
    <t xml:space="preserve">Manager of management system and supervision / chairman of events and accidents investigation committee </t>
  </si>
  <si>
    <t>Manager of management system and supervision / Planning and technical documents manager</t>
  </si>
  <si>
    <t>Manager of management system and supervision / Deputy for Safety</t>
  </si>
  <si>
    <t>Manager of management system and supervision / Fuel and nuclear safety manager</t>
  </si>
  <si>
    <t>Manager of management system and supervision / ICT manager</t>
  </si>
  <si>
    <t>Manager of management system and supervision / M&amp;R planning manager</t>
  </si>
  <si>
    <t>Manager of management system and supervision / NPP Management</t>
  </si>
  <si>
    <t>managing director/ Manager of management system and supervision</t>
  </si>
  <si>
    <t>Manager of management system and supervision / Head of Operating  experiences group</t>
  </si>
  <si>
    <r>
      <t xml:space="preserve">Responsible entity
</t>
    </r>
    <r>
      <rPr>
        <b/>
        <sz val="10"/>
        <color rgb="FFFF0000"/>
        <rFont val="Calibri"/>
        <family val="2"/>
        <scheme val="minor"/>
      </rPr>
      <t>Manager of management system and supervision</t>
    </r>
  </si>
  <si>
    <r>
      <rPr>
        <b/>
        <sz val="12"/>
        <color theme="1"/>
        <rFont val="Calibri"/>
        <family val="2"/>
        <scheme val="minor"/>
      </rPr>
      <t>Responsible entity</t>
    </r>
    <r>
      <rPr>
        <b/>
        <sz val="11"/>
        <color theme="1"/>
        <rFont val="Calibri"/>
        <family val="2"/>
        <scheme val="minor"/>
      </rPr>
      <t xml:space="preserve">
</t>
    </r>
    <r>
      <rPr>
        <b/>
        <sz val="9"/>
        <color rgb="FFFF0000"/>
        <rFont val="Calibri"/>
        <family val="2"/>
        <scheme val="minor"/>
      </rPr>
      <t>Deputy for production</t>
    </r>
  </si>
  <si>
    <t xml:space="preserve">Management of senior engineering of process </t>
  </si>
  <si>
    <t>Management of senior engineering of process</t>
  </si>
  <si>
    <t>Deputy for production /  Head of Human Resources and Training Center /Manager of management system and supervision (Head of Operating experiences group)</t>
  </si>
  <si>
    <t>Manager of management system and supervision / (Head of Operating experiences group)</t>
  </si>
  <si>
    <t xml:space="preserve">Head of Operating experiences group / All of the managements of NPP </t>
  </si>
  <si>
    <t>Manager of management system and supervision (Head of Operating experiences group)</t>
  </si>
  <si>
    <t>Head of Human resources and Training center</t>
  </si>
  <si>
    <t>Manager of management system and supervision / Head of Human resources and Training center</t>
  </si>
  <si>
    <t>Deputy for production / Head of Human resources and Training center</t>
  </si>
  <si>
    <t>Head of Human resources and Training center / Deputy for production</t>
  </si>
  <si>
    <t>Head of Human resources and training center</t>
  </si>
  <si>
    <t>Head of Human resources and training center / Manager of management system and supervision</t>
  </si>
  <si>
    <t>Manager of management system and supervision /  Head of Human resources and training center</t>
  </si>
  <si>
    <t>Head of Human resources and training center  / Training committees</t>
  </si>
  <si>
    <t>تنظيم ابلاغيه جهت ارزيابي مجدد کليه رويدادها از ديدگاه موثر بودن اقدامات اصلاحي و تکراري بودن آنها و تصميمات اتخاذ شده؛</t>
  </si>
  <si>
    <t>طبقه بندي رويدادهاي نيروگاه بر اساس نوع رويداد و سيستم يا تجهيزي که داراي ايراد مي باشد؛</t>
  </si>
  <si>
    <t>انجام آناليز ارزيابي رويداد ها بر اساس ابلاغيه صادره و تهيه گزارش؛</t>
  </si>
  <si>
    <t>تهيه دستورالعمل ارزيابي موثر بودن اقدامات اصلاحي در حوزه رويدادها؛</t>
  </si>
  <si>
    <t>آناليز  و تحليل رويدادها بصورت ساليانه و ارائه گزارش به کميته عالي ايمني؛</t>
  </si>
  <si>
    <t>ارسال نامه به شرکت توليد و توسعه  در رابطه با انجام آناليز مستقل رويدادهاي مربوط به نيروگاه اتمي بوشهر و اتخاذ تدابير لازم جهت بهبود؛</t>
  </si>
  <si>
    <t>بازنگري دستورالعمل دستورات و ابلاغيه ها و تعيين الزامات سخت گيرانه و محتاطانه در اتخاذ تصميمات؛</t>
  </si>
  <si>
    <t>پي گيري تاييد و تصويب دستورالعمل تصميمات فني توسط نظام ايمني و شرکت توليد و توسعه؛</t>
  </si>
  <si>
    <t>بازنگري يا تدوين دستورالعمل جديد براي اتخاذ تصميمات (شامل تصميمات فني، مديريتي) در نيروگاه (دستورالعمل در سطح نيروگاه) و دريافت تاييدات لازم؛</t>
  </si>
  <si>
    <t>ارسال نامه به شرکت توليد و توسعه مبني بر استقرار یک کمیته نظارتی عالی و مستقل به منظور ارزیابی وتحلیل گزارشات بررسي رويدادها وکفایت  اقدامات اصلاحی اتخاذ شده و تصميمات فني؛</t>
  </si>
  <si>
    <t>استقرار متدولو‌ژي ASSET و HPES در بررسي حوادث و رويدادها در نيروگاه با استفاده از ظرفيت هاي قرارداد پشتيباني فني؛</t>
  </si>
  <si>
    <t>استفاده از اصل تجهيزات مشابه در تنظيم اقدامات اصلاحي مربوط به بررسي حوادث و رويدادها و ايجاد تغييرات لازم در دستورالعمل بررسي حوادث و دريافت تاييدات لازم؛ (تنظيم اقدامات اصلاحي بر اساس اصول اقدامات اصلاحي و پيشگيرانه در تجهيزات مشابه)</t>
  </si>
  <si>
    <t>اضافه نمودن الزام مقايسه تصميمات فني اتخاذ شده و دستورات ابلاغي با FSAR در دستورالعمل تصميمات فني</t>
  </si>
  <si>
    <t>اضافه نمودن الزام مقايسه دستورات ابلاغي با FSAR در دستورالعمل ابلاغيه ها و دستورات</t>
  </si>
  <si>
    <t>پي گيري استقرار سيستم ريسک آناليز در نيروگاه و اجرايي نمودن PSA سطح 1 و 2 در نيروگاه</t>
  </si>
  <si>
    <t>10/22/2015 Permanently(every quarter)</t>
  </si>
  <si>
    <t>تهيه يا بروز رساني دستورالعمل كنترل ايمني هسته اي</t>
  </si>
  <si>
    <t>انجام ترند آناليز قابليت اطمينان کانالها و تجهيزات ايمني و تجهيزات مهم از لحاظ ايمني بر اساس فهرستي که به تاييد سرمهندس نيروگاه و معاونت ايمني مي رسد.</t>
  </si>
  <si>
    <t>تهيه ابلاغيه در رابطه با انجام اقدامات اصلاحي در موعد مقرر و اتخاذ تدابير لازم بمنظور کنترل بيشتر بر انجام اقدامات اصلاحي و راه کارهاي لازم بمنظور جوابگويي بيشتر مديريت ها نسبت به اقدامات اصلاحي</t>
  </si>
  <si>
    <t xml:space="preserve">تهيه نرم افزار بانک اقدامات اصلاحي و بررسي حوادث </t>
  </si>
  <si>
    <t xml:space="preserve">ايجاد امکان درج رويدادهاي مهم </t>
  </si>
  <si>
    <t>Making it possible to record significant events on this software 1.20</t>
  </si>
  <si>
    <t>تهيه و اجرايي نمودن دستورالعمل انجام ترند آناليز ديفکت ها و عيوب بر روي کليه تجهيزات و اقدامات اصلاحي به منظور بهبود</t>
  </si>
  <si>
    <t xml:space="preserve">بهبود در سیستم پایش مدیران (در سه سطح مدیریتی )از محل های کاری(تجهیزات وکارکنان) و همچنین پایش مستمر نحوه بر طرف شدن نتایج گزارشات بازدیها  (شامل تدوین چک لیست ،آنالیز کیفی عملکرد مدیران و ارزیابی سرعت و دقت در برطرف نمودن اقدامات اصلاحی ) </t>
  </si>
  <si>
    <t>تهیه وتدوین برنامه جامع کاهش خطای انسانی در نیروگاه (متدها و روشهای آموزش و استفاده از مشاورین)</t>
  </si>
  <si>
    <t>بهبود در سیستم نگهداری وتعمیرات  (شامل : تدوین راهبردها و خط مشی نت مرتبط با کلیه تجهیزات و سیستمها, سیستم سوابق مرتبط با پایش فعالیتهای برنامه ریزی شده نت، بهبود و ساده سازی روشهای تعمیرات تجهیزات،نظارت و کنترل عمکرد پیمانکاران )</t>
  </si>
  <si>
    <t xml:space="preserve">تهیه برنامه اجرایی مدرنیزاسیون برای آن دسته از تجهیزاتی  که بصورت مستمر دچار دفکت و نقص در کار نیروگاه می گردد  </t>
  </si>
  <si>
    <t>بهبود در فرآیند کنترل مدارک (بازنگری و ویرایش مدرک کاری)</t>
  </si>
  <si>
    <t>برگزاري نشست فني با وانو در حوزه بهبودهاي مشخص شده و سازماندهي تهيه و اجراي اقدامات اصلاحي در حوزه مربوطه (متدهاي تصميم گيري، تصميم گيري محتاطانه)</t>
  </si>
  <si>
    <t xml:space="preserve">انجام آموزش فني پرسنل اپراتور (کليه کارکنان اپراتوري) در زمينه نحوه انجام ارتباطات و مكالمات اپراتوري ، كنترل پارامترهاي كاري تجهيزات ، انجام كليد زني و نحوه كنترل انجام كار يكديگر در كليدزنيها. </t>
  </si>
  <si>
    <t>اعمال تغييرا ت در شرح وظايف رئيس شيفت نيروگاه، رئيس شيفت واحد و روساي شيفت مديريتها در موضوع تحقق مديريت واحد در زمان انجام عمليات فني روي تجهيزات  از جمله كليدزنيها در اتاق كنترل اصلي نيروگاه</t>
  </si>
  <si>
    <t>انجام توجيه فني پرسنل اپراتور مديريت راكتور و تهويه براي  استفاده از كارتهاي كليد زني، چك ليستها  و دستورالعملهاي بهره برداري، دريافت مجوز، گزارش دهي و درخواست كنترل  از طرف مقام بالاتر ( مديريت اداري-فني يا اپراتوري)</t>
  </si>
  <si>
    <t>اموزش فني اپراتورهاي ديزلهاي اضطراري ( نحوه بهره برداري از ديزل و دستورالعملهاي مرتبط)</t>
  </si>
  <si>
    <t xml:space="preserve">تعيين رژيم كاري ونتيلاتورهاي UV61(62,63,64)D(002A, 002В,001А, 0015), UF61(62,63,64)S(002, 013, 007)  ( زمان قرار دادن آنها در وضعيت دستي) وديگر تجهيزات تهويه ساختمانهاي ZK1,2,3   و شير الات انها, تهيه دستور فني و انجام تغييرات لازم در دستورالعملهاي بهره برداري </t>
  </si>
  <si>
    <t>در زمان انجام تمرين و آموزش در سيمولاتور, نحوه انجام مكالمات اپراتوري، كنترل پارامترهاي كاري تجهيزات و كنترل كار يكديگر, توسط مربيان آناليز و در گزارش و ارزيابي تمرينها و نتايج آنها آورده شود</t>
  </si>
  <si>
    <t>چك ليست كنترل وضعيت تجهيزات كانالهاي سيستم ايمني ساختمان ديزلهاي اضطراري براي استفاده درزمان بازديد و در زمان تست هاي دوره اي و بعد از تعميرات تهيه شود.</t>
  </si>
  <si>
    <t>در تمهاي توجيهات دوره اي پرسنل اپراتور راكتور نحوه انجام كار تحت نظارت فرد كنترل كننده اضافه شود</t>
  </si>
  <si>
    <t>در تمهاي توجيهات دوره اي رئيس شيفت واحد و رئيس شيفت نيروگاه  نحوه انجام كار تحت نظارت فرد كنترل كننده اضافه شود</t>
  </si>
  <si>
    <t>در تمهاي توجهيات دوره اي و ماهانه كليه پرسنل اپراتور موضوع نحوه انجام كليد زنيها و مكالمات اپراتوري وارد شود</t>
  </si>
  <si>
    <t xml:space="preserve">انجام آموزش فني  پرسنل اپراتور معاونت توليد ، مديريت راكتور ، توربين ، برق ، كنترل و ابزاردقيق ، سيستمهاي مشترك ، ايمني پرتوي و كارگاه پسمانداري در زمينه كار با برنامه هاي انجام كار ، كليد زنيها و نحوه كنترل انجام كار </t>
  </si>
  <si>
    <t>در برنامه توجيه دوره اي روساي شيفت نيروگاه و واحد نحوه ارئه دستور انجام عمليات گام به گام در زمان عمليات تكنولوژيكي طبق برنامه هاي كاري وارد شود</t>
  </si>
  <si>
    <t xml:space="preserve">بررسي وجود الزامات لازم در مدارك فني توليدي در زمينه حضور پرسنل فني- اداري مديريتها در زمان انجام كليد زنيهاي مهم  و در صورت لزوم اعمال تغييرات در مدارك </t>
  </si>
  <si>
    <t>تهيه فهرست مشاغل مديريتها كه در كليدزنيهاي مختلف بايد حاضر باشند</t>
  </si>
  <si>
    <t>در برنامه توجيه دوره اي پرسنل اپراتور ديزلهاي اضطراري موضوع نحوه انجام كليد زني تحت نظارت فرد كنترل كننده يا با دريافت مجوز اپراتور مافوق گنجانده شود.</t>
  </si>
  <si>
    <t>در فهرست برنامه توجيه ماهانه كليه پرسنل اپراتور  نحوه انجام كليد زنيها و ارتباطات اپراتوري گنجانده شود</t>
  </si>
  <si>
    <t>آموزش فني براي كليه پرسنل اپراتور باموضوع نحوه انجام كليد زنيها و ارتباطات اپراتوري برگزارشود OP-01-OD-02</t>
  </si>
  <si>
    <t>بازنگري فهرست  كارتهاي كليد زني لازم كليه مديريتها ( عملياتي كه بيش از 3 كليدزني براي انجام آن نياز مي باشد)  OP-01-OD-04</t>
  </si>
  <si>
    <t>انجام توجيه فني براي مجري انجام كار در زمان انجام سرويسهاي فني  با موضوع رعايت الزامات كارتهاي كليد زني و برنامه هاي انجام كار OP-01-OD-04</t>
  </si>
  <si>
    <t>تصحيح آيين نامه انجام سرويسهاي فني تجهيزات با اين موضوع كه كليه بندهاي رگلامنت سرويس فني و چك ليست آن بايد به صورت گام به گام انجام شود با مشخص كردن اجراي هر گام پس از انجام آن. OP-04-OD-05</t>
  </si>
  <si>
    <t>اجراي آناليز برنامه تست كارآيي منبع تغذيه برق دائمي ديزل هاي اضطراري كانال 1-4 سيستمهاي ايمني و در صورت مغايرت با الزامات دستورالعمل 69.BU.1 0.0.FB.PRO.BNPP1338  تهيه مجدد برنامه OP-04-OD-05</t>
  </si>
  <si>
    <t xml:space="preserve">اجراي توجيه خارج از برنامه كليه پرسنل مديريت كنترل و ابزار دقيق با موضوع عدم استفاده از برنامه هاي تاييد نشده و نامعتبر در انجام كارها OP-03-OD-04  </t>
  </si>
  <si>
    <t xml:space="preserve">تهيه روش محاسبه دبي كلي سيستم TF جهت ارائه آن در СВБУ </t>
  </si>
  <si>
    <t xml:space="preserve">ارسال نامه به طراح AEP  و طرح مشكل عدم وجود سنسورهاي دبي در خروجي پمپهاي  سيستم آب خنك كننده مياني TF كانالهاي 2و3 ايمني </t>
  </si>
  <si>
    <t xml:space="preserve">اعمال تغييرات در دستور العمل بهره برداري سيستم TF در موضوع زير :
-روش كنترل دبي در سيستم  TF , ذكر مقادير مجاز دبي در سيستم و توضيح اقدامات لازم در زمان انحراف از مقادير مجاز 
</t>
  </si>
  <si>
    <t>Making changes in operation procedure of system TF in issue:
method of controlling flow rate in TF system , mentioning permissible flow rate in system and explanations about necessary measures when permissible values are deviated. OP-01-VG-06</t>
  </si>
  <si>
    <t xml:space="preserve">انجام توجيه (صدور دستور فني) رئيس شيفت راكتور، مهندس كنترل راكتور، رئيس شيفت توربين، مهندس كنترل توربين، رئيس شيفت واحد و رئيس شيفت نيروگاه در مورد لزوم انجام مكالمات اپراتوري به زبان روسي در اتاق كنترل </t>
  </si>
  <si>
    <t xml:space="preserve">اجراي آموزش فني پرسنل اپراتور СЭ.РО.ТО.ОВиК.АСУ-ТП.ЭТО.ООО. ХС.РБ.СДРАО در مورد نحوه انجام ارتباطات اپراتوري و كليد زنيها و گنجاندن اين موضوع در فهرست توجيهات ماهانه  اين پرسنل </t>
  </si>
  <si>
    <t xml:space="preserve">اجراي توجيه پرسنل اپراتور مديريت راكتور( رئيس شيفت ومهندس كنترل راكتور ) در مورد انجام همزمان كارها </t>
  </si>
  <si>
    <t>وارد كردن موضوع نحوه انجام كليدزني در زمان انجام كارهاي همزمان در فهرست موضوعات توجيهات ماهانه و اموزش فني پرسنل اپراتورСЭ.РО.ТО.ОВиК.АСУ-ТП.ЭТО.ООО. ХС.РБ.СДРАО</t>
  </si>
  <si>
    <t>انجام خودارزیابی.
(بر اساس نتایج ملاقات کاری نمایندگان وانو 20/2/1395 افزوده شده و تصویب شد.)</t>
  </si>
  <si>
    <t>تهيه دفتر ثبت و ابلاغيه اي جهت بررسي تمام ويديوكادرهاي  محل هاي كاري РО, ТО, АСУТП, СВРК, АКНП, ОВИК, СВО,ОРБ ، ОЭОدر اتاق كنترل و ثبت تمام ايرادات و عدم تطابقها</t>
  </si>
  <si>
    <t>بررسي تمام ويديوكادرهاي  محل هاي كاري РО, ТО, АСУТП, СВРК, АКНП, ОВИК, СВО,ОРБ , ОЭО,در اتاق كنترل و ثبت تمام ايرادات و عدم تطابقها شامل: وضعيت مكانيزمها ، شيرها ، رنگ بنفش پارامترها ، ست پوينتهاي اعلام هشدار و اضطراري ، عدم صحت پارامتر نشان داده شده ،عدم تطابق سيگنال هشداري  و سيگنال اضطراري  با مقدار واقعي پارامتر در دفتر ثبت جداگانه اي كه مديريت كنترل و ابزار دقيق براي ان تهيه خواهد كرد .</t>
  </si>
  <si>
    <t>برگزاري جلسه مشترك با كنترل و ابزار دقيق و مديريت صاحب تجهيز براي تصميم گيري موارد باقي مانده.</t>
  </si>
  <si>
    <t>بازنگري ست پوينت تغيير رنگ شش ضلعيهاي كاست هاي سوخت در زمان افزايش دما در خروجي آن ( در حال حاضر در زمان افزايش دماي اب خروجي از كاست ها بيش از 327 درجه رنگ كاست به قرمز تغيير مي كند با توجه به اينكه در نظام نامه بهره برداري حد اكثر دماي خروجي از كاست سوخت در زمان كار 4 پمپ مدار اول 335 درجه است OP-04-VG-04</t>
  </si>
  <si>
    <t>بازنگري تغييررنگ ست پوينت تغيير رنگ DNBR به قرمز . در حال حاضر  DNBR در زمان كاهش مقدار آن به كمتر از 50 به رنگ قرمز تغيير مي كند مطابق با نظام نامه بهره برداري مقدار زاپاس DNBR با احتساب خطاي اندازه گيري ان با احتمال اطمينان 95% با خطاي پارامترهاي اندازه گيري، حداقل 1.0 مي باشد OP-04-VG-04</t>
  </si>
  <si>
    <t>بررسي امكان برقراري سيگنال در ويديوكادرهاي  СВРКدر زمان افزايش پارامترهاي Nакз, QL, Кq, КL از مقادير مجاز با مشخص كردن مقدار افزايش ( اختلاف) به صورت درصد يا واحد اندازه گيري هر پارامتر  كه براي آن سيگنال مربوطه برقرار خواهد شد OP-04-VG-04</t>
  </si>
  <si>
    <t>در برنامه توجيه پرسنل موضوع كنترل پارامترها ( در فراگمنتهاي محل هاي كاري) ثبت ايرادات و رفع انها گنجانده شود OP-03-VG-01</t>
  </si>
  <si>
    <t>بررسي تمام ويديوكادرهاي  محل هاي كاري РО, ТО, АСУТП, СВРК, АКНП, ОВИК, СВО در اتاق كنترل و ثبت تمام ايرادات و عدم تطابقها شامل: وضعيت مكانيزمها ، شيرها ، رنگ بنفش پارامترها ، ست پوينتهاي اعلام هشدار و اضطراري ، عدم صحت پارامتر نشان داده شده ،عدم تطابق سيگنال هشداري  و سيگنال اضطراري  با مقدار واقعي پارامتر در دفتر ثبت جداگانه اي كه مديريت كنترل و ابزار دقيق براي ان تهيه خواهد كرد . OP-03-VG-01</t>
  </si>
  <si>
    <t>پس از جمع اوري و آناليز  برگزاري جلسه مشترك با كنترل و ابزار دقيق براي تقسيم بندي ايرادات OP-03-VG-01</t>
  </si>
  <si>
    <t>به موضوعات توجيهات پرسنل ،موضوع عملكرد پرسنل در زمان دريافت سيگنال و ثبت آنها و اقدامات انجام شده اضافه گردد و پس از توجيه در دفتر اپراتوري ثبت گردد</t>
  </si>
  <si>
    <t>بررسي دستورالعمل واكنش كاركنان در زمان دريافت سيگنال و كنترل وجود كارت اقدامات پرسنل براي تمام تابلوهاي سيگنال اتاق كنترل OP-01-VG-08</t>
  </si>
  <si>
    <t>تهيه دفتر ثبت تابلوهاي سيگنال كه دائما روشن بوده  و تهيه دستور فني جهت ارئه اين سيگنالها در شيفت براي رفع علت روشن بودن تابلوهاي مربوطه OP-01-VG-08</t>
  </si>
  <si>
    <t>تهيه دستور فني براي الزام ثبت سيگنالهاي روشن در زمان تعويض شيفت در دفاتر اپراتوري OP-01-VG-08</t>
  </si>
  <si>
    <t>بازنگري چك ليست پذيرش و تحويل شيفت  دفاتر اپراتوري در زمينه اضافه كردن آيتم تابلوهاي سيگنال  روشن OP-01-VG-08</t>
  </si>
  <si>
    <t>در برنامه توجيه پرسنل موضوع كنترل پارامترها ( در فراگمنتهاي محل هاي كاري) ثبت ايرادات و رفع انها گنجانده شود OP-03-VG-03</t>
  </si>
  <si>
    <t>2.41 برای OP-03-VG-03</t>
  </si>
  <si>
    <t>2.42 برای OP-03-VG-03</t>
  </si>
  <si>
    <t>بررسي امكان جدا سازي تناليته سيگنالهاي صوتي هشداري با اضطراري و اجراي آن OP-04-VG-03</t>
  </si>
  <si>
    <t>بررسي امكان ثابت كردن حالت چشمك زن  ديودهاي نوري پمپها و شيرها در مميك پنل اتاق كنترل كه در وضعيت جدا بودن مدار تغذيه برق آنها بوجود مي آيد OP-03-OD-03</t>
  </si>
  <si>
    <t>بررسي امكان نصب پلاكارد ( داراي متن مورد نظر ) روي دكمه شيرها و پمپها در مميك پنل OP-03-OD-03</t>
  </si>
  <si>
    <t>بررسي تمام تابلوها و پنلهاي اتاق كنترل از نظر وجود ترجمه روسي عناوين سيگنال ( در صورتيكه فقط متن انگليسي وجود دارد ترجمه آن به روسي و نصب در كنار متن انگليسي ) OP-03-OD-05</t>
  </si>
  <si>
    <t>انجام آموزش فني و تكميل موضوعات توجيهات پرسنل با موضوع عملكرد پرسنل در زمان دريافت سيگنال و ثبت آنها و اقدامات انجام شده در دفتر اپراتوري،</t>
  </si>
  <si>
    <t>بررسي دستورالعمل واكنش كاركنان در زمان دريافت سيگنال و كنترل وجود كارت اقدامات پرسنل براي تمام تابلوهاي سيگنال اتاق كنترل،  OP-01-VG-10 ،OP-04-OD-01،OP-01-VG-09</t>
  </si>
  <si>
    <t>تهيه دفتر ثبت تابلو هاي سيگنال كه دائما روشن بوده  و تهيه دستور فني جهت ارئه اين سيگنالها در شيفت براي رفع علت روشن بودن تابلوهاي مربوطه OP-01-VG-10،OP-04-OD-01،OP-01-VG-09</t>
  </si>
  <si>
    <t>بازنگري چك ليست پذيرش و تحويل شيفت  دفاتر اپراتوري در زمينه اضافه كردن ايتم تابلوهاي سيگنال  روشن OP-01-VG-10،OP-04-OD-01،OP-01-VG-09</t>
  </si>
  <si>
    <t>بررسي نحوه ارتباطات متقابل بين مديريتها جهت رفع ايرادات تجهيزاتي كه از پانلهاي كنترل محلي كنترل مي شوند .در صورت مشخص نبودن ارتباطات متقابل تهيه دستور فني با تعيين موارد لازم جهت رفع به موقع ايرادات در پانلهاي كنترل محلي ، ايرادات تجهيزات و اقدامات لازم در زمان دريافت سيگنال OP-06-OD-07</t>
  </si>
  <si>
    <t>تعيين ارتباطات متقابل بين تمام مديريتهايي كه داراي تجهيزات مورد كنترل از پانلهاي محلي هستندOP-06-OD-07</t>
  </si>
  <si>
    <t>انجام آموزش فني براي پرسنل مديريت راكتور ، برق و كنترل و ابزار دقيق با موضوع  نحوه رفع ايرادات در كانالهاي ايمني تامين برق اضطراري OP-06-OD-07</t>
  </si>
  <si>
    <t>تهيه دستور العمل اقدامات پرسنل  براي سيگنالهاي دريافتي در پانلهاي محلي  كانالهاي ايمني تامين برق اضطراري OP-06-OD-07</t>
  </si>
  <si>
    <t>تهيه كارت واكنش پرسنل  براي سيگنالهاي دريافتي در پانلهاي محلي  كانالهاي ايمني تامين برق اضطراري OP-06-OD-07</t>
  </si>
  <si>
    <t>تهيه دفتر ثبت ايرادات جهت رفع در زمان تعميرات برنامه ريزي شده در مديريتها  OP-01-OD-06</t>
  </si>
  <si>
    <t>بازنگري دفتر ثبت ايرادات در محلهاي كاري جهت مشخص كردن ايراداتي كه به دلايل مختلف قابل رفع نبوده  و بايد به دفتر ثبت ايرادات جهت رفع در زمان تعميرات برنامه ريزي شده   منتقل شوند OP-01-OD-06.</t>
  </si>
  <si>
    <t>تهيه دفتر ثبت بازديد با فرمت يكسان مطابق با الزامات مديريت برنامه ريزي و مدارك فني در تمام مديريتهاي صاحب تجهيز با محتواي زير : شماره ترتيبي بازديد ، تاريخ ، زمان ، شيفت ، ايرادات مشاهده شده ، نام و نام خانوادگي و امضاء فرد بازديد كننده و پاراف مديريت مربوطه  OP-02-OD-04</t>
  </si>
  <si>
    <t>تهيه راهنماي نحوه تكميل دفتر بازديد OP-02-OD-04</t>
  </si>
  <si>
    <t>انجام تغييرات در مدرك90.BU.10.0.QAPOP.BNPP021 
OP-02-OD-04</t>
  </si>
  <si>
    <t>انجام توجيه كليه پرسنل اپراتور با موضوع نحوه تكميل دفاتر بازديد و دفاتر ثبت ايراد OP-02-OD-04</t>
  </si>
  <si>
    <t>نحوه انجام بازديد از تجهيزات و اماكن  توسط پرسنل اپراتور از جمله بازديد دقيق از تجهيزات, آناليز ايرادات مشاهده شده، ارائه و انتقال ايردات به مديريت صاحب تجهيز و ثبت ايراد, در موضوعات توجيهات دوره اي پرسنل با تكرار سه ماهه وارد شودOP-03-OD-10</t>
  </si>
  <si>
    <t>در برنامه آماده سازي پرسنل اپراتور محلي  در مركز آموزش موضوع نحوه انجام بازديد از تجهيزات و اماكن وارد شود OP-03-OD-10</t>
  </si>
  <si>
    <t>بازنگري كارتهاي كليد زني و تهيه انها مطابق با دستور العمل
 69.BU.1 0.00.AB.WI.ATEX.002 
  OP-01-VG-12</t>
  </si>
  <si>
    <t>Making changes in the document 90.BU.10.0.QAPOP.BNPP021
OP-02-OD-04</t>
  </si>
  <si>
    <t>انجام توجيه خارج از برنامه مهندس كنترل راكتور و رئيس شيفت راكتور براي ثبت پارامترهاي پمپهاي ايمني در زمان تست در دفتر ثبت سيستمهاي مهم براي ايمني LGB-1300-1017  
OP-01-VG-12</t>
  </si>
  <si>
    <t>انجام تغييرات لازم در رگلامنت سرويس فني ديزلهاي اضطراري مرتبط با كنترل سطح روغن ياتاقانهاي ژنراتور ديزل، 
انجام تغييرات لازم در چك ليست بازديد از ديزل اضطراري توسط اپراتور محليOP-01-OD-13</t>
  </si>
  <si>
    <t>Making necessary changes in technical specifications related to controlling the level of oil of diesel generator bearings,
 making necessary changes in the visit checklist of emergency diesel by the local operator. OP-01-OD-13</t>
  </si>
  <si>
    <t xml:space="preserve">بررسي لزوم و امكان كنترل پارامترهاي كاري تجهيزات تمام سيستمهاي ايمني در محل
OP-03-OD-13
</t>
  </si>
  <si>
    <t>بررسي لزوم و امكان كنترل پارامترهاي كاري پمپهاي سيستمهاي ايمني در محل قرار گيري آنOP-03-OD-13</t>
  </si>
  <si>
    <t>تعيين فرد كنترل كننده همراه اپراتور ديزل در زمان انجام تستهاي كانالهاي برق اضطراريOP-04-OD-08</t>
  </si>
  <si>
    <t>انجام آموزش فني پرسنل اپراتور راكتور ( اپراتور ديزل ) با موضوع كنترل پارامترهاي كاري ديزل در مونيتورهاي كنترلي OP-04-OD-08</t>
  </si>
  <si>
    <t>در حجم سرويسهاي فني ديزلهاي اضطراري كنترل وجود سطح روغن از طريق دريچه هاي شيشه اي اندازه گيري  وارد شود.</t>
  </si>
  <si>
    <t>علامت گذاري دريچه هاي شيشه اي اندازه گيري   روغن جهت كنترل ميزان روغن در كارترهاي ياتاقان.</t>
  </si>
  <si>
    <t>ثبت ايراد دريچه هاي شيشه اي اندازه گيري روغن ديزل كانال سه ايمني
OP-01-OD-12</t>
  </si>
  <si>
    <t>2.7x</t>
  </si>
  <si>
    <t>در هنگام كليدزني هاي مهم حضور كاركنان اداري فني مافوق ضروري ميباشد و مديريت ها ميبايست مهارت هاي پايه اپراتورها كه در2013 SOER ذكر شده است را چك نمايند</t>
  </si>
  <si>
    <t>تهیه فهرست كليدزني هاي مهم كه حضور كاركنان اداري فني مافوق ضروري ميباشد و ارسال به مديريت مهندسي ارشد فرايند.</t>
  </si>
  <si>
    <t>جمع بندي و تهيه فهرست کلي كليدزني هاي مهم كه حضور كاركنان اداري فني مافوق ضروري ميباشد و ابلاغ از طرف سرمهندس نيروگاه به واحدها</t>
  </si>
  <si>
    <t>پي گيري تهيه و تاييد ويرايش دوم ИЛА РУ,ТО, ЭО</t>
  </si>
  <si>
    <t>به روز آوري ИЛА РУ,ТО, ЭО,  مطابق با ساختار مداركي كه در نيروگاههاي روسي مورد استفاده قرار میگیرد(از محل قرارداد پشتيباني فني)</t>
  </si>
  <si>
    <t>Pursuing the preparation and approval of second revision ИЛА РУ,ТО, ЭО.(ИЛА: Instructions for Emergency Response, РУ-Reactor, ТО-Turbine, ЭО-Electricity, Equipments).</t>
  </si>
  <si>
    <t>تعيين استراتژي نحوه استفاده از مدارك نيروگاهي موجود در زمان بروز حوادث و اختلالات</t>
  </si>
  <si>
    <t>آموزش پرسنل در خصوص استفاده از مدارك</t>
  </si>
  <si>
    <t>انجام آموزش در خصوص نحوه تبادل اطلاعات ، انجام كليدزني و مکالمات اپراتوری</t>
  </si>
  <si>
    <t xml:space="preserve">تهيه آيين نامه كنترل كننده فيزيك </t>
  </si>
  <si>
    <t xml:space="preserve">انجام آموزش به پرسنل اتاق کنترل در خصوص الزامات ذکر شده در SOER 2013 -2 </t>
  </si>
  <si>
    <t>" تصمیم گیری به روش محتاطانه، مدیریت راکتیویته ،پایش دایمی پارامترها و رژیمها در اتاق کنترل و کار در گروه"</t>
  </si>
  <si>
    <t>پي گيري استقرار مديريت حوادث شديد و دستورالعمل هاي م بوط به حوادث مبناي طرح و فرا طراحي</t>
  </si>
  <si>
    <t>تهيه دستور در خصوص الزام پرسنل به استفاده از فراگمنت مربوط به مقدار زاپاس  آب تا دماي اشباع در زمان گرم كردن و سرد كردن مدار و همچنين در مواردي كه نشت مدار اول وجود دارد СРО-02-VGWTSV-01-01</t>
  </si>
  <si>
    <t>انجام آموزش در  خصوص نشت مدار اول به دوم.  СРО-02-VGWTSV-01-02</t>
  </si>
  <si>
    <t>انجام آموزش در خصوص عملکرد پرسنل در زمان بروز حوادث پرتوی
در مانورهاي شرايط اضطراري موارد مربوط به سازماندهي انجام كار ارزيابي گردد.– СРО-02-VGWTSV-01-03</t>
  </si>
  <si>
    <t>بررسي امكان ايجاد سيگنال صوتي براي قطع تجهيزات اصلي مدار اول و دوم و تجهيزات برقي СРО-02-VGWTSV-01-04</t>
  </si>
  <si>
    <t>ارائه لسيت تجهيزات اصلي مدار اول و دوم و تجهيزات برقي جهت ايجاد سيگنال صوتي</t>
  </si>
  <si>
    <t>انجام آموزش در  خصوص نشت مدار اول به دوم(بی برق کردن گرمکن های КД   СРО-02-VGWTSV-05</t>
  </si>
  <si>
    <t>انجام آموزش در حوزه عملكرد كاركنان بعد ا ز توقف اضطراري СРО-02-VGWTSV-01-06</t>
  </si>
  <si>
    <t>ايجاد تغيير در مدا ك   ИЛА РУ И ИЛА ЭО  در ارتباط با عملكرد پرسنل در صورت قطع شينه هاي 10 كيلوولت بهره‌برداري نرمال</t>
  </si>
  <si>
    <t>تهیه سناریو و انجام آموزش پس از اعمال تغييرات CPO-04-VGWTSV-11-06</t>
  </si>
  <si>
    <t>Preparing the scenario and tprviding training after making the changes . CPO-04-VGWTSV-11-06</t>
  </si>
  <si>
    <t>Preparing the scenario and tprviding training after making the change .CPO-04-VGWTSV-11-09</t>
  </si>
  <si>
    <t>ايجاد تغيير در مدا ك   ИЛА TО  مربوط به عملكرد كاركنان اپراتور در صورت نشت و يا شكستن كلكتور مصرف داخلي نيروگاه</t>
  </si>
  <si>
    <t>تهيه سناريو و انجام آموزش پس از اعمال تغييرات CPO-04-VGWTSV-11-09</t>
  </si>
  <si>
    <t>انجام آموزش كاركنان اتاق كنترل براي انجام درست الزامات دستورالعمل قطع و وصل اپراتوري در هنگام اجراي سناريوها در سيمولاتور CPO-04-VGWTSV-11-10</t>
  </si>
  <si>
    <t>ارسال بلانكهاي قطع و وصل به مركز آموزش</t>
  </si>
  <si>
    <t>بكارگيري بلانكهاي قطع و وصل در فرايند آموزش با سيمولاتور</t>
  </si>
  <si>
    <t>انجام آموزش به پرسنل شیفت توربین در خصوص عملکرد اپراتور در زمان کاهش بار واحدCPO-04-VGWTSV-11-11</t>
  </si>
  <si>
    <t>انجام آموزش كاركنان اتاق كنترل براي انجام درست الزامات دستورالعمل قطع و وصل اپراتوري در هنگام اجراي سناريوها در سيمولاتورر</t>
  </si>
  <si>
    <t>بكارگيري بلانكهاي قطع و وصل در فرايند آموزش با سيمولاتور СРО-02-VGWTSV-13</t>
  </si>
  <si>
    <t>ايجاد تغيير در ИЛА РУ در خصوص عملكرد اپراتور راكتور بعد از افتادن ميله كنترل در قلب ، و همچنين عملكرد پرسنل زمان بالا آوردن ميله كنترل از قلب</t>
  </si>
  <si>
    <t xml:space="preserve">تهیه سناریو و انجام آموزش پس از اعمال تغييرات
СРО-02-VGWTSV-07-1
</t>
  </si>
  <si>
    <t>Preparing the scenario and providing training after making changes СРО-02-VGWTSV-07-1</t>
  </si>
  <si>
    <t>انجام آموزش در خصوص رفع рассогласование ОР СУЗ   
СРО-02-VGWTSV-07-03</t>
  </si>
  <si>
    <t>انجام توجيه پرسنل اتاق كنترل در خصوص استفاده از دستورالعمل‌ها در زمان تغيير راكتيويته</t>
  </si>
  <si>
    <t>انجام آموزش نحوه استفاده از АНФХ
СРО-02-VGWTSV-07-04</t>
  </si>
  <si>
    <t>انجام تغيير در ТРБЭ در خصوص ممنوعيت افزايش قدرت راكتور در صورتي كه موقعيت كاري ميله‌هاي كنترل راكتور در وضعيت مشخص شده در رگلامنت نبوده و در صورت عدم كارايي РОМ, ПЗ-1.  
СРО-02-VGWTSV-04-01</t>
  </si>
  <si>
    <t>ايجاد تغيير در ИЛА РУ در خصوص عملكرد اپراتور راكتور بعد از افتادن ميله كنترل در قلب ، و همچنين عملكرد پرسنل زمان بالا آوردن ميله كنترل بعد از افتادن ان CPO-04-VGWTSV-11-08</t>
  </si>
  <si>
    <t>انجام تغيير در دستورالعملТРБЭ  در خصوص اينكه در صورت عدم كارايي РОМ,  محدوديت قدرت واحد به چه صورت بايستي باشد СРО-02-VGWTSV-03</t>
  </si>
  <si>
    <t>انجام تغيير در دستورالعمل ИЭ РУ در خصوص نحوه كاهش توان از سمت راكتور (تزريق بور به مدار اول و خاموش كردن АРМ و قرار دادن سيستم كنترل توربين در رژيم РД) СРО-02-VGWTSV-11</t>
  </si>
  <si>
    <t>انجام تغيير در دستورالعمل ИЛА РУ در خصوص شرح رژيم نشت كم از مدار اول و عدم امکان تزريق آب به صورت نرمال به مدار اول و عملكرد پرسنل در اين وضعیت CPO-04-VGWTSV-11-02</t>
  </si>
  <si>
    <t>انجام تغيير در دستورالعمل ИЛА РУ  در خصوص شروع رژيم نشت مدار اول و عدم تزريق آب به صورت نرمال به مدار اول و عملكرد پرسنل در اين وضعيت  CPO-04-VGWTSV-11-03، CPO-04-VGWTSV-11-05</t>
  </si>
  <si>
    <t>Making changes in the procedure ИЛА РУ as for the description of small leakage  grom primary circuit and impossibility of normally injecting water into primary circuit and performance of the staff in this condition</t>
  </si>
  <si>
    <t>انجام تغيير در دستورالعمل ИЭ РУ در خصوص نحوه كاهش توان از سمت راكتور (تزريق بور به مدار اول و خاموش كردن АРМ و قرار دادن سيستم كنترل توربين در رژيم  РД 
CPO-04-VGWTSV-11-04</t>
  </si>
  <si>
    <t>انجام تغيير در دستورالعمل ИЛА ЭО در خصوص عملکرد پرسنل در زمان قطع ترانسفورماتورها و عدم عملکرد АВР شینهای 10 کیلوولت و در نتیجه از دست دادن تجهیزات اصلی CPO-04-VGWTSV-11-07</t>
  </si>
  <si>
    <t>انجام تغيير در دستورالعمل ИЛА РУ ،ТРБЭ, ИЭ РУ در خصوص توضیح نحوه بالا آوردن گروه УПЗ . CPO-04-VGWTSV-11-08</t>
  </si>
  <si>
    <t>انجام تغيير در ТРБЭ در خصوص ممنوعيت افزايش قدرت راكتور در صورتي كه موقعيت كاري ميله‌هاي كنترل راكتور در وضعيت مشخص شده در رگلامنت نبوده و در صورت عدم كارايي РОМ, ПЗ-1</t>
  </si>
  <si>
    <t>انجام آموزش در سیمولاتور СРО-02-VGWTSV-04-03</t>
  </si>
  <si>
    <t>انجام آموزش در مورد اتخاذ تصمیمات به روش محتاطانه СРО-02-VGWTSV-04-04</t>
  </si>
  <si>
    <t>انجام آموزش به رییس شیفت واحد در خصوص نحوه کنترل وضعیت تغذیه مصرف  داخلی CPO-04-VGWTSV-05</t>
  </si>
  <si>
    <t>آموزش كاركنان در خصوص نحوه انجام الزامات دستورالعمل مكالمات اپراتوري CPO-04-VGWTSV-01</t>
  </si>
  <si>
    <t>Providing training for Unit shift supervisor,Providing training about how to control the feeding condition of internal consumption CPO-04-VGWTSV-05</t>
  </si>
  <si>
    <t>آموزش رئيس شيفت واحد در خصوص نحوه انجام مكالمات اپراتوري و ارائه اطلاعات به ديسپاچینگ شبكه برق در صورت عدم حضور رئيس شيفت نيروگاهСРО-02-VGWTSV-09-02</t>
  </si>
  <si>
    <t>تهيه يادداشتي در خصوص عملكرد رئيس شيفت واحد در خصوص نحوه انجام مكالمات اپراتوري و ارائه اطلاعات به ديسپاچینگ شبكه برق در صورت عدم حضور رئيس شيفت نيروگاه ،</t>
  </si>
  <si>
    <t>انجام تغییرات در دستورالعمل نحوه انجام مكالمات اپراتوري</t>
  </si>
  <si>
    <t xml:space="preserve">انجام توجيه رئيس شيفت واحد در خصوص نحوه انجام مكالمات اپراتوري و ارسال اطلاعات به ديسپاچر شبكه برق در صورت عدم حضور رئيس شيفت نيروگاه
 СРО-02-VGWTSV-09-03
</t>
  </si>
  <si>
    <t>انجام توجيه كاركنان اتاق كنترل در خصوص لزوم ارائه اطلاعات دقيق و صحيح به مديران مافوق (اپراتوري و اداري)5 СРО-02-VGWTSV-09-0</t>
  </si>
  <si>
    <t>بازنگري الزامات مربوط به نحوه انجام توجيهات هدفمند و همچنين اضافه نمودن  الزام مربوط به اينكه در صورت بروز اتفاق در بلوك و مخصوصاً در صورت بروز حادثه، رئيس شيفت واحد تمامي پرسنل را توجيه نمايد CPO-04-VGWTSV-07</t>
  </si>
  <si>
    <t>ارائه گزارش ماهانه از وضعيت تدوین و اجرایی نمودن مدارک تعمیراتی مکانیک از پيمانكار به رييس نيروگاه و معاونت نت</t>
  </si>
  <si>
    <t>مكاتبه با شركت توليد و توسعه در رابطه با وضعيت مدارك نت و پي گيري تا حصول نتيجه</t>
  </si>
  <si>
    <t>تهیه برنامه زمانبندی بازنگری مدارک تعمیرات و ارسال برنامه به معاونت  نت</t>
  </si>
  <si>
    <t xml:space="preserve">تهیه دستورالعمل رده بندی کارگران تعمیرات </t>
  </si>
  <si>
    <t xml:space="preserve">اجرايي نمودن دستورالعمل رده بندی کارگران تعمیرات </t>
  </si>
  <si>
    <t>تهيه ، تاييد و اجرايي نمودن برنامه ها (چك ليست) سرويس هاي فني تجهيزات دوار بر اساس تيپ تجهيزات</t>
  </si>
  <si>
    <t>تهيه ، تاييد و اجرايي نمودن برنامه ها (چك ليست) سرويس هاي فني تجهيزات استاتيك بر اساس تيپ تجهيزات</t>
  </si>
  <si>
    <t>تهيه ، تاييد و اجرايي نمودن برنامه ها (چك ليست) سرويس هاي فني تجهيزات تهويه بر اساس تيپ تجهيزات</t>
  </si>
  <si>
    <t>تهيه ، تاييد و اجرايي نمودن برنامه هاي كار تعميرات با خطر هسته اي</t>
  </si>
  <si>
    <t>تهيه ، تاييد و اجرايي نمودن برنامه ها (چك ليست) سرويس هاي فني تجهيزات برقي</t>
  </si>
  <si>
    <t>تهيه ، تاييد و اجرايي نمودن برنامه ها (چك ليست) سرويس هاي فني تجهيزات كنترل و ابزار دقيق</t>
  </si>
  <si>
    <t>بازنگري مدارك تعميرات نت بر اساس تجربيات بدست آمده در زمان تعميرات 3 ساله</t>
  </si>
  <si>
    <t>اضافه نمودن بند مربوط به تعمیرات اضطراری خارج از برنامه در گراف روزانه
МА-01-GI-02</t>
  </si>
  <si>
    <t>تجهیز گروههای تعمیراتی -تهیه ظروف مخصوص نگهداری الکل، استن،روغن و ... МА-02-GI-0  /  MA-02-SP-04  / MA-01-SP-10</t>
  </si>
  <si>
    <t>تمیزکاری محل نصب تجهیزات ZF.02.12-ZF.02.58 –وجود پوشش فلزی عایق حرارتی در کنار تعمیرکاران
آماده سازی محل فعالیت تعمیرات UF11S067
- آموزش کارکنان МА-02-GI-01</t>
  </si>
  <si>
    <t>Turbine manager 
Ventilation manager</t>
  </si>
  <si>
    <t>آموزش کارکنان تعمیرات و رعایت الزامات فنی مدارک تعمیرات حین فعالیت-کارمطابق با چک لیست تعمیرات انجام نشد-بعد از تعمیرات والو مطابق با مدرک دستورالعمل تعمیرات به صورت دستی باز و بسته نشد.به دلیل رژیم کاری سیستم. МА-02-GI-03</t>
  </si>
  <si>
    <t>بازنگری نحوه تدوین ناریادها – درج شرایط ایمن انجام کار و لوازم حفاظت شخصی کارکنان- توجیه پرسنل MA-01-SP-04</t>
  </si>
  <si>
    <t>سازماندهی و برنامه ریزی انجام همزمان سرویس های فنی جاری تجهیزات (برقی- مکانیکی) MA-01-SP-08</t>
  </si>
  <si>
    <t xml:space="preserve">بازنگری و اصلاح متن ناریادها- توجیه پرسنل MA-01-SP-03
</t>
  </si>
  <si>
    <t>بازنگری و اجرایی نمودن چک لیست ها و مدارک تعمیرات تجهيزات دوارМА-03-GI-01</t>
  </si>
  <si>
    <t>لزوم بازرسی و تصحیح ورودی های کانال ZW40
MA-01-SP-01</t>
  </si>
  <si>
    <t>آموزش تکمیل صحیح ناریاد- در ناریاد 195 امضای رییس شیفت تهویه نبود توجیه پرسنل MA-01-SP-05</t>
  </si>
  <si>
    <t>آموزش فنی کارکنان گروه تعميرات تهويه در ارتباط با نحوه استفاده از مدارك فني تعميراتي MA-01-SP-11MA-01-SP-07</t>
  </si>
  <si>
    <t>بازنگری و تصحیح فرم ها و چک لیست های کاری مربوط به تعميرات تجهيزات تهويه MA-01-SP-09</t>
  </si>
  <si>
    <t xml:space="preserve"> آموزش تجارب بهره برداری تجهیزات به تعمیرکار جهت جلوگیری ار بروز مجدد عیب GY50D001
سوابق تجهيزات در مديريت در زمان شروع تعميرات يك تجهيز به گروه تعميرات ارائه گردد MA-03-SP-01
</t>
  </si>
  <si>
    <t>توجيه رييس گروه تعميرات ديزل در ارتباط با سازماندهي فعاليت هاي تعميراتي متناسب با حجم فعاليت ها MA-03-SP-03</t>
  </si>
  <si>
    <t>بازنگری و تصحیح برنامه آماده سازی شغلی СМ-78 در خصوص گذراندن دوره آموزش های عملی  کاردان ها بعد از اتمام دوره آموزش تئوری- برنامه داتک بوده و در حال حاضر کامنت رفع شده است.به روز رسانی مدارک تعمیرات  مدرک ضمیمه جدول می باشد МА-04- SP -04</t>
  </si>
  <si>
    <t>Revising and correcting the program of job planning СМ-78 about technicians passing practical training after finishing theoretical training – datek program and at the moment the comment has been removed.Updating the repair documents is the attachment of the table. МА-04- SP -04</t>
  </si>
  <si>
    <t>بازنگری، ریشه یابی علل و تصحیح برنامه های زمانبندی احجام تعمیراتی –از 3331 فعالیت برنامه ریزی شده 1733 فعالیت اجرا شده و حدود 52 در صد احجام اجرا نشده اند در صورتیکه 576 فعالیت برنامه ریزی نشده در طول تعمیرات 2015 صورت گرفته است .براساس درخواست شبکه ، واحد پیش از موعد مقرر متوقف شد زمان قطعی اعلام توقف تا آخرین روز کارکرد نیروگاه به صورت رسمی به تپنا اعلام نشد و این امر به دلیل عدم تامین هیتر های кд و عدم پاسخ پیمانکار در موعد مقرر بروز نمود.فرایند تعمیرات فرایندی مشترک شامل تولید قطعات یدکی پشتیبانی فنی و اجرا تعمیرات می باشد که تحقق برنامه منوط به انجام کامل تمامی فرایند های مذکور من جمله آماده ساری شرایط تجهیزات و سیستم ها برای انجام تعمیرات ، صدور مجوز های تعمیراتی ، تامین قطعات یدکی مناسب ، تامین نقشه ها و مدارک کاری و ... می باشد. МА-04- SP -05</t>
  </si>
  <si>
    <t>بازبینی مدارک تعمیرات -نتایج آنالیز مدارک Руководстве при ремонте» (68.BU.1.0.0.ABR.RTO.ETS033, 68.BU.1.0.0.ABR.RTO.ETS265, 68.BU.1.0.0.ABR. RTO.ETS079 نشان میدهد که مدارک مذکور الزامات دستوالعمل PRO-3150-04 را برآورده نمی کند MA-05-SP-01</t>
  </si>
  <si>
    <t>رعایت برنامه بندی تهیه و تدوین مدارک(نامه     )
تهیه برنامه زمان بندی به روز رسانی مدارک
همانند مدارک بهره برداری، مدت زمان اعتبار مدارک نت 3 سال در نظر گرفته شده است و اولین مدرک در سال 95 بایستی مورد بازنگری دوره‌ای قرار گیرد MA-05-SP-02</t>
  </si>
  <si>
    <t>به روز رسانی و سازماندهی ژورنال عیوب- بیش از 11 عیب از سال 2012 در ژورنال  Журнала дефектов и неполадок оборудования электротехнического оборудования» مشاهده می شود که به دلیل عدم وجود قطعات یدکی برطرف نشده اند. MA-02-SP-01</t>
  </si>
  <si>
    <t>تدوین ، بازنگری و ثبت مدارک کاری –فهرست فعالیت های در دست مجریان تعمیرات шкафа 0,4кВ 10NN01H فاقد شماره ثبت ، تایید نشده و دارای شرح فعالیت غیر مرتبط با تجهیز مذکور بودند. در بند 12 در یک بند دو فعالیت متفاوت درج شده است MA-02-SP-02</t>
  </si>
  <si>
    <t>به روز رسانی مدارک کاری –نقشه الصاقی در داخل تابلو шкафа 0,4кВ 10NN01H و نقشه در دست مجریان مغایرت داشته، خط خوردگی و تصحیحات با مداد و خودکار مشاهده شده و مدارک تایید شده نیستند. در نقشه کلید 10UL43D01 وجود ندارد. MA-02-SP-03</t>
  </si>
  <si>
    <t>بازنگری و به روز رسانی ژورنال عیوب محل کاری کارکنان شیفت АСУ ТП –در بررسی ژورنال عیوب  9 عیب از سال های 2013 به دلیل عدم وجود قطعات یدکی وجود دارد.34 عیب از سال 2014 برطرف نشده است( کل عیوب سال2013
با توجه به اظهارات پیمانکار در خصوص تامین قطعات یدکی جهت رفع ایرادات ذکر شده تا پایان تعمیرات اساسی 2015، مهلت رفع ایرادات باقیمانده از سال 2014، 15/09/94 اعلام می‌گردد از 34 مورد عیوب سال 2014 تعداد 26 مورد باقیمانده است) МА-04-GI-01</t>
  </si>
  <si>
    <t>تهيه دستورالعمل بازديد و ترند آناليز مهندسين سيستم از تجهيزات و سيستم هاي مربوطه همراه با الزامات (شامل: هدف از بازديد، دوره بازديد ها، بازديد معاونين مديريت و مديريت با الزام توجه به موارد منابع انساني، دفاتر ثبت، الزام تهيه چک ليست، فرم ثبت اطلاعات، روند گزارش ايرادات و پي گيري آنها، فرمت چک ليست و الزامات چک ليست، چک ليست کلي براي بازديد ها، روند درج نتايج بازديد ها، و ساير موارد)</t>
  </si>
  <si>
    <t xml:space="preserve">تهيه چک ليست اختصاصي بازديد مهندسين سيستم از سيستم ها و تجهيزات در حوزه تجهيزات مدیریت ذیربط  </t>
  </si>
  <si>
    <t>4.2
4.3
4.4
4.5
4.6</t>
  </si>
  <si>
    <t>تهيه چک ليست اختصاصي بازديد مهندسين سيستم از سيستم ها و تجهيزات در حوزه تجهيزات کنترل و ابزار دقيق</t>
  </si>
  <si>
    <t>تهيه چک ليست اختصاصي بازديد مهندسين سيستم از سيستم ها و تجهيزات برقي</t>
  </si>
  <si>
    <t>تهيه فرمت پايگاه بانک اطلاعاتي پايش تجهيزات و سيستم ها و پارامترها، ايجاد شرايط جهت ثبت در شبکه داخلي نيروگاه،</t>
  </si>
  <si>
    <t>تهيه فهرست پارامترهايي از سيستم هاي راکتور ، توربين، شیمی، تهویه و سیستمهای مشترک که نياز است بصورت مداوم پايش شوند و درج در بانک اطلاعاتي و آناليز ترند تغييرات و دوره زماني انجام ترند آناليز</t>
  </si>
  <si>
    <t>تهيه فهرست پارامترهايي از سيستم هاي برقي که نياز است بصورت مداوم پايش شوندو و درج در بانک اطلاعاتي و آناليز ترند تغييرات و دوره زماني انجام ترند آناليز</t>
  </si>
  <si>
    <t>4.10
4.11
4.12
4.13
4.14</t>
  </si>
  <si>
    <t>تهيه فهرست پارامترهايي از سيستم هاي کنترل و ابزار دقيق که نياز است بصورت مداوم پايش شوندو و درج در بانک اطلاعاتي و آناليز ترند تغييرات و دوره زماني انجام ترند آناليز</t>
  </si>
  <si>
    <t>تدوين دستورالعمل ارزيابي اقدامات اصلاحي انجام شده و بررسي موثر بودن آنها</t>
  </si>
  <si>
    <t>کنترل و آناليز موثر بودن اقدامات اصلاحي به منظور ارزيابي اقدامات اصلاحي و جلوگيري از تکرار رويدادها</t>
  </si>
  <si>
    <t xml:space="preserve">به منظور ريشه يابي حوادث و تعيين دقيق دلايل ريشه اي علاوه بر مهندسين سيستم نياز است تا متخصص متدولوژي بررسي حوادث نيز وجود داشته باشد. لذا سازماندهي آموزش متدولوژي ريشه يابي حوادث (ASSET) و (HPES) و اخذ گواهي نامه </t>
  </si>
  <si>
    <t>سازماندهي و اجراي آموزش عمومي متدهاي بررسي رويدادها براي کارکناني که در آناليز خرابي ها و حوادث مشارکت دارند</t>
  </si>
  <si>
    <t>بازنگري و اعمال تغييرات در دستورالعمل بررسي حوادث به اين ترتيب كه تطابق اقدامات اصلاحي قبل از اجرا مي بايست با الزامات مدارك FSAR و TECHICAL SPECIFICATION چك گردد. نبايد بصورت كلي نوشته شود كه با الزامات مدارك مذكور اين اقدام اصلاحي مغايرت ندارد، بلكه مي بايست متن و بند مدارك پيش گفته در خصوص سيستم مورد نظر ذكر شده و سپس نتيجه گيري گردد كه اقدام اصلاحي مغايرتي ندارد.</t>
  </si>
  <si>
    <t>بازنگري و اعمال تغييرات در دستورالعمل اصلاح و بهبود در تجهيزات و سيستمها بطوريكه قبل از انجام بهبود موقت و يا دائم، مديريت متقاضي مي بايست گزارش عدم تاثير بر ايمني نيروگاه با ذكر حفظ حاشيه ايمني (Safety Margin)  ارائه نمايد. مبناي تهيه گزارش مي تواند، مدارك FSAR و TECHICAL SPECIFICATION باشد.</t>
  </si>
  <si>
    <t>تهيه فرمت بانك اطلاعاتي متمركز مدرنيزيشن ها و اخذ تائيديه از معاونت ايمني و سرمهندس نيروگاه</t>
  </si>
  <si>
    <t xml:space="preserve">تهيه دستور در رابطه با روند ثبت ، حسابرسي تغييرات موقت در بانک اطلاعاتي و دسترسي هاي کارکنان به بانک اطلاعاتي </t>
  </si>
  <si>
    <t>تكميل بانك اطلاعاتي متمركز بهبودها (مدرنيزاسيون ها) شامل انجام اصلاحات بر روي تجهيز و دستورات فني بطوريكه مرجع كليه واحدهاي نيروگاه در خصوص مدرنيزشن هاي موقت باشد.</t>
  </si>
  <si>
    <t>تكميل بانك اطلاعاتي متمركز بهبودها (مدرنيزاسيون ها) موقت شامل انجام اصلاحات بر روي تجهيز و دستورات فني بطوريكه مرجع كليه واحدهاي نيروگاه در خصوص مدرنيزشن هاي موقت باشد.</t>
  </si>
  <si>
    <t xml:space="preserve"> TSM through the WANO-MC about applied at other plants about management practices and techniques for temporary modifications.</t>
  </si>
  <si>
    <t xml:space="preserve">برای کاردان هاي آزمایشگاه شیمی آموزش خارج از برنامه در زمینه قوانین اصلی بهره برداری نیروگاه اتمی برگزار شد و در دفتر ثبت تعلیمات مربوطه به شماره ثبتی LGB-1442-1951 در اتاق رئیس شیفت شیمی ثبت و امضاء شود.  </t>
  </si>
  <si>
    <t xml:space="preserve"> سه عدد میز جهت استقرار در مکان هايی كه نیاز به قرار دادن دستگاه اکسیژن سنج  در ساختمان ZF بود، طراحی و  ملزومات مورد نیازجهت ساخت تامین شد و جهت ساخت به قسمت تاسیسات ساختمانی تحویل گردید که درحال حاضر ساخته شده و به مکان های مربوطه منتقل می شود.   </t>
  </si>
  <si>
    <t>تطابق نتايج آناليز دستي و اتوماتيک به مدت 2 ماه و ارسال گزارش به همراه پيشنهادات به سرمهندس نيروگاه جهت اتخاذ تصميم لازم</t>
  </si>
  <si>
    <t>پي گيري رفع ايرادات سيستم کنترل اتوماتيک رژيم شيميايي آب مدار هاي اصلي نيروگاه</t>
  </si>
  <si>
    <t>I&amp;C manager / Chemistry manager</t>
  </si>
  <si>
    <t>Chemistry manager / Chemistry Lab. Manager</t>
  </si>
  <si>
    <t xml:space="preserve">بر اساس دستور العمل اندازه گیری آنالیز ها قبل از نمونه برداری از آب مدار دوم جهت آنالیز آهن و مس نیاز به پرادووکا و درین کامل مسیر می باشد که برای تامین پرادووکا و درین مسیر در 6 نقطه جداسازی خط نمونه برداری دستی و اتومات انجام گردید. </t>
  </si>
  <si>
    <t>جهت قرائت صحیح بورت مدرج توسط اپراتور ZG.01 ، میز مناسب تامین گردد.</t>
  </si>
  <si>
    <t>جهت تامین ساعت در محل نمونه برداری  به قسمت مدیریت پشتیبانی درخواست خرید داده شود و پي گيري تامين صورت پذيرد</t>
  </si>
  <si>
    <t xml:space="preserve">جهت تامین دمایc ˚25 در محیط آزمایشگاه درخواست کولراضافی داده شد و پي گيري نصب صورت پذيرد.  </t>
  </si>
  <si>
    <t>در برنامه حفظ صلاحيت کارکنان در سال 94 يک جلسه آموزشي در رابطه با ايرادات مطرح شده در ارزيابي وانو براي کارکنان روزکار و کارکنان نوبت کار در نظر گرفته شود و کليه کارکنان در اين رابطه توجيه شوند.</t>
  </si>
  <si>
    <t>ارسال درخواست آموزش تکميلي در حوزه شيمي با تعيين موضوعات مورد آموزش</t>
  </si>
  <si>
    <t>اجراي آموزش تکميلي بر اساس موارد درخواست شده براي کارکنان مديريت شيمي با همکاري مديريت شيمي</t>
  </si>
  <si>
    <t>تهيه طرح توجيهي در رابطه با بروز رساني تجهيزات آزمايشگاه و تاييد و تصويب در نيروگاه</t>
  </si>
  <si>
    <t>ارسال فهرست تجهيزات مورد نياز به معاونت پشتيباني بر اساس طرح توجيهي مصوب</t>
  </si>
  <si>
    <t>تامين تجهيزات مورد نياز آزمايشگاه شيمي طبق درخواست</t>
  </si>
  <si>
    <t>تهيه يادداشت هاي توضيحي (Памятка) و تاييد مديريت شيمي و نصب در محل هاي مورد نظر (آزمايشگاه ها)</t>
  </si>
  <si>
    <t>تامین کلید و پریز برق هود آزمایشگاهی در ساختمان ZC اتاق 844 - C0  با آقای مهندس حیدری بخش برق جهت انجام, هماهنگی گردید و در لیست اقدام قرار گرفت. CY-01-SA-01</t>
  </si>
  <si>
    <r>
      <t xml:space="preserve">Provision of power switch and plug of laboratory hood in building ZC, room CO-844 with coordination with (power section) and was included in execution list. </t>
    </r>
    <r>
      <rPr>
        <i/>
        <sz val="8"/>
        <color theme="1"/>
        <rFont val="Calibri"/>
        <family val="2"/>
        <scheme val="minor"/>
      </rPr>
      <t>CY-01-SA-01</t>
    </r>
  </si>
  <si>
    <t>بر روي کليه ظروف آزمايشگاه بر چسب ايمني مناسب نصب گردد CY-01-SA-02</t>
  </si>
  <si>
    <t>عدم نصب برچسب نام محتوی ظرف آب مقطر در آزمایشگاه تجزیه zc ، با تامین برچسب انجام شد. CY-01-SA-03</t>
  </si>
  <si>
    <t>درج تاريخ اعتبار (تاريخ مصرف) مواد شيميايي بر روي بسته هاي مواد شيميايي CY-01-SA-04</t>
  </si>
  <si>
    <t>The container of distilled water in ZC   analysis laboratory was labeled.. CY-01-SA-03</t>
  </si>
  <si>
    <t>دستورالعمل تعیین تاریخ اعتبار مصرف مواد شیمیایی تدوین شد و پي گيري تاييد و تصوب دستورالعمل. CY-01-SA-05</t>
  </si>
  <si>
    <t>صدور ابلاغيه از طرف مدير عامل در رابطه با متولي حوزه مديريت حوادث شديد در نيروگاه</t>
  </si>
  <si>
    <t>تهيه پلان استقرار سيستم مديريت حوادث شديد با همکاري پيمانکار و بر اساس قرارداد پشتيباني فني با پيمانکار</t>
  </si>
  <si>
    <t>پي گيري تامين تجهيزات مربوط به مديريت حوادث شديد و برنامه ريزي اضطراري طبق پلان مصوب توسط شرکت توليد و توسعه</t>
  </si>
  <si>
    <t>پي گيري طراحي و مدرنيزاسيون لازم جهت استفاده از تجهيزات تامين شده</t>
  </si>
  <si>
    <t>پي گيري تهيه دستورالعمل هاي بهره برداري، تعميرات و سرويس هاي فني از تجهيزات تامين شده توسط توليد و توسعه</t>
  </si>
  <si>
    <t>تعيين متوليان و صاحبان تجهيزات تامين شده شرايط اضطراري جهت نگهداري در شرايط آماده بکار</t>
  </si>
  <si>
    <t>Deputy for Safety / managing director</t>
  </si>
  <si>
    <t>تهيه الزامات سيستم ارتباطي مطمئن در شرايط اضطراري</t>
  </si>
  <si>
    <t>Deputy for Safety / Managing director</t>
  </si>
  <si>
    <t>پي گيري از دفتر امنيت و حفاظت هسته اي در رابطه با مجوز و امکان تامين سيستم ارتباطي مطمئن در شرايط اضطراري</t>
  </si>
  <si>
    <t>تهيه و برقراري سيستم مطمئن اطلاع رساني در زمان حادثه</t>
  </si>
  <si>
    <t>تهيه برنامه و پلان انجام مانورهاي عمليات اضطراري مخصوص تيم هاي عملياتي</t>
  </si>
  <si>
    <t>تعيين موضوعات آموزشي تيم‌هاي تخصصي عمليات اضطراري</t>
  </si>
  <si>
    <t xml:space="preserve"> سازماندهي و اجراي آموزش تيم‌هاي تخصصي عمليات اضطراري</t>
  </si>
  <si>
    <t>بازنگري  ليست تجهيزات اضطراري مورد نياز در شرايط حادثه و آشنايي افراد با نحوه‌ي استفاده از آن‌ها</t>
  </si>
  <si>
    <t>تهيه‌ي گراف بازرسي و  سرويس فني و کنترل آماده بکار بودن تجهيزات و ابزار آلات مربوط به تيم هاي عمليات اضطراري</t>
  </si>
  <si>
    <t>تهيه برنامه بازرسي خارج از برنامه جامع از حوزه مديريت شرايط اضطراري</t>
  </si>
  <si>
    <t>پی­گیری اجرای توافقات صورت پذیرفته با شرکت توانا در زمینه تهیه نرم افزار جامع به منظور ثبت تمامی حوادث داخلی، خارجی و بانک اقدامات اصلاحی تا حصول نتیجه.</t>
  </si>
  <si>
    <t>تدوین دستورالعمل ارزیابی اثر بخشی اقدامات اصلاحی گزارش­های بررسی حوادث.</t>
  </si>
  <si>
    <t>پی­گیری انجام آموزش تخصصی در زمینه متدهای بررسی حوادث، دلایل بروز حوادث (مستقیم و ریشه­ای) و آموزش شیوه صحیح تهیه و تدوین گزارش­های بررسی حوادث برای گروه تجارب بهره­برداری و گروه نظارت بر تجهیزات و بهره­برداری مدیریت سیستم مدیریت و نظارت و مرکز آموزش و منابع انساني.</t>
  </si>
  <si>
    <t>انجام آنالیز روندیابی رویدادهای بخیر گذشته هر 6 ماه یک بار.</t>
  </si>
  <si>
    <t>درج اقدامات اصلاحی پیشنهادی و نتيجه گيري در انتهای هر گزارش خود ارزیابی تهیه شده.</t>
  </si>
  <si>
    <t>تدوین دستورالعملی در زمینه آموزش روشهاي تهیه، آنالیز و روندیابی گزارش­های بررسی حوادث (اختلال، انحراف، کم­پیامد، بخیر گذشته) در نیروگاه با ذکر جزئیات، فرمت گزارش و  چگونگی تدوین آن.</t>
  </si>
  <si>
    <t>فراهم نمودن امکان بکارگیری خدمات روانشناسی در کمیته بررسی حوادث (در تمامی مواردی که خطای انسانی عامل اصلی بروز حادثه می­باشد).</t>
  </si>
  <si>
    <t>در صورت نیاز به تمدید اقدامات اصلاحی گزارش­های بررسی حوادث در کار نیروگاه، مطابق با دستورالعمل بررسی حوادث در نیروگاه (ATEX 863)، ارسال دلایل تمدید مدت زمان انجام اقدام اصلاحی به همراه تایید سرمهندس محترم نیروگاه، یک روز پیش از موعد سررسید انجام آن برای تجارب بهره­برداری .</t>
  </si>
  <si>
    <t>Making it possible to record the backlog in the software of managing personnel performance by NPP relevant managers.</t>
  </si>
  <si>
    <r>
      <rPr>
        <sz val="10"/>
        <color rgb="FF00B050"/>
        <rFont val="Calibri"/>
        <family val="2"/>
        <scheme val="minor"/>
      </rPr>
      <t xml:space="preserve">Head of </t>
    </r>
    <r>
      <rPr>
        <sz val="10"/>
        <color theme="1"/>
        <rFont val="Calibri"/>
        <family val="2"/>
        <scheme val="minor"/>
      </rPr>
      <t>Human resources and training center / ICT management</t>
    </r>
  </si>
  <si>
    <t>ايجاد امکان درج موارد انجام نشده در برنامه نرم افزاري مديريت عملکرد کارکنان توسط سيستم مديريت نيروگاه</t>
  </si>
  <si>
    <t xml:space="preserve">انجام اقدامات اصلاحی گزارش­های بررسی حوادث (اختلال، انحراف، کم­پیامد) که در موعد تعیین شده در گزارش به انجام نرسیده­اند و یا به علل مختلف نیاز به تمدید داشته ولی تا کنون اقدامی در ازای آن صورت نپذیرفته است </t>
  </si>
  <si>
    <t xml:space="preserve">تهیه و ارسال پیش نویس طرح "جلوگیری از عملکرد نادرست کارکنان " برای معاونین و مدیران مستقل </t>
  </si>
  <si>
    <t xml:space="preserve">بررسی طرح و ارزیابی فعالیتها و ارایه نقطه نظرات مرتبط با حوزه های سازماندهی فعالیتهای بهره برداری ، تعمیرات و نگهداری ، ایمنی ، شرایط کار و نحوه کنترل و نظارت به سيستم مديريت و نظارت </t>
  </si>
  <si>
    <t xml:space="preserve">بررسی طرح و ارزیابی فعالیتها و ارایه نقطه نظرات مرتبط با حوزه های جبران خدمات ، دستمزد و امور رفاهی به مرکز منابع انسانی و آموزش </t>
  </si>
  <si>
    <t>بررسی و جمع بندی نقطه نظرات معاونت ها و مدیریتها</t>
  </si>
  <si>
    <t>نهایی کردن ابلاغیه  طرح "جلو گیری از عملکرد نادرست کارکنان "</t>
  </si>
  <si>
    <t xml:space="preserve">تهیه و ابلاغ برگ راهنمای مدیران برای جلو گیری از عملکرد اشتباه کارکنان </t>
  </si>
  <si>
    <t>تهیه و ابلاغ برگ راهنمای کارکنان  برای جلو گیری از عملکرد اشتباه کارکنان</t>
  </si>
  <si>
    <t>تهیه متون آموزشی جلو گیری از عملکرد اشتباه کارکنان</t>
  </si>
  <si>
    <t xml:space="preserve"> گنجاندن متد "جلو گیری از عملکرد اشتباه کارکنان" در برنامه آموزشی استاندارد مشاغل و اجراي آن</t>
  </si>
  <si>
    <t>تهیه دستورالعمل " ابزارهای کاهش خطای کارکنان "</t>
  </si>
  <si>
    <t xml:space="preserve">ارسال گزارش استقرار و استفاده  از متدهاي کاهش خطا به مديريت توسعه منابع انساني </t>
  </si>
  <si>
    <t xml:space="preserve">گنجاندن نظارت بر استفاده از متدهاي کاهش خظا در برنامه هاي بازرسي و نظارت </t>
  </si>
  <si>
    <t>سازماندهي و اجراي خودارزيابي در حوزه استفاده از متدهاي کاهش خطا</t>
  </si>
  <si>
    <t>پي گيري بروز رساني شبيه ساز تمام عيار و رفع كامل مغايرت ها بر اساس قرارداد و توافقات صورت پذيرفته با پيمانكار و ارسال گزارش ماهانه پيشرفت فعاليت ها به رييس نيروگاه</t>
  </si>
  <si>
    <t>تعیین محل و تجهیز مناسب گذرگاه­های بهداشتی موقت در ناحیه تحت کنترل نیروگاه بطوری که امکان تفکیک СИЗ آلوده و تمیز وجود داشته باشد با راهنمای کامل استفاده از دستگاه کنترل آلودگی پرتوی و و دو عدد کانتینر برای وسایل تمیز و آلوده؛</t>
  </si>
  <si>
    <t>تامین کیسه های زباله با رنگ هاي مختلف برای پسماندهای تمیز و آلوده و تهیه راهنمای استفاده از آنها با توجیه کلیه کارکنان در این خصوص در جهت تفکیک پسماندها و کاهش پسماندهای جامد</t>
  </si>
  <si>
    <t>نصب دستگاه کنترل آلودگی در خروجی ZA برای تفکیک СИЗ آلوده و تمیز هنگام خروج از ساختمان راکتور در جهت کاهش پسماندهای جامد</t>
  </si>
  <si>
    <t xml:space="preserve">مشخص کردن متولی جمع­آوری پسماندها در ناحیه تحت کنترل و تعیین رویه مشخص برای جمع­آوری پسماندها بطوریکه هیچ­گونه پسماندی در ناحیه تحت کنترل بدون کنترل رها نشده  باشند  </t>
  </si>
  <si>
    <t>بررسي وضعيت برچسب هاي ايمني پرتوي در ناحيه تحت كنترل و رفع ايرادات مربوط به برچسب هاي ايمني پرتوي</t>
  </si>
  <si>
    <t>تهيه راهنما در زمينه تفكيك پسماندهاي اكتيو و غيراكتيو يا پسماندهاي با اكتيويته متفاوت</t>
  </si>
  <si>
    <t>تهيه دستور در زمينه محل جمع آوري زباله ها و پسماندها در منطقه تحت كنترل و دريافت تاييد معاونت  ايمني و ابلاغ سرمهندس نيروگاه</t>
  </si>
  <si>
    <t>سازماندهي محل هاي جمع آوري طبق ابلاغ سرمهندس نيروگاه</t>
  </si>
  <si>
    <t xml:space="preserve">تعمير و انجام تنظيمات لازم بر روي КИД هاي نصب شده بر روي اتاقها و همچنين تهیه گراف سرويس فني و سرکشی كارآیی آنها </t>
  </si>
  <si>
    <t>تهيه چک ليست بازديد اپراتورها و دزيمترهاي ايمني پرتوي و لحاظ نمودن کنترل وضعيت دريچه هاي КИД . در صورت خرابي اطلاع به مديريت چيلر و تهويه و ثبت در دفتر اپراتوري شيفت ايمني پرتوي</t>
  </si>
  <si>
    <t>بررسي جهت حرکت هوا در محل ها و اتاق ها و اصلاح مواردي که جهت حرکت هوا از منطقه آلوده به منطقه تميز مي باشد.
مدير چيلر و تهويه مي بايست همواره جهت جلوگيري از انتشار مواد راديواكتيو به مناطق تميزتر ، تدابيري اتخاذ نمايد تا جهت جريان هوا همواره از منطقه آلوده پرتوی به منطقه آلوده تر باشد؛</t>
  </si>
  <si>
    <t>لحاظ نمودن بررسي جهت حرکت هوا در چک ليست بازديد دزيمترها و کارکنان مديريت ايمني پرتوي. در صورت مشاهده جهت حرکت هوا به صورت برعکس به شيفت تهويه اطلاع رساني گردد و در دفتر اپراتوري شيفت ايمني پرتوي درج گردد.</t>
  </si>
  <si>
    <t>توجيه كليه کارکنان در مورد استفاده صحيح از СИЗ در منطقه تحت كنترل و همچنين ارائه تدابیر لازم جهت استفاده از كلاه ايمني توسط كليه كاركنان در ناحيه تحت كنترل و علامت گذاری وسایل مورد استفاده در ناحیه تحت کنترل برای جلوگیری از خروج آنها از این ناحیه.</t>
  </si>
  <si>
    <t>علامت گذاري و کد گذاری كليه ابزارآلات تعميراتي مورد استفاده در ناحيه تحت كنترل پرتوی</t>
  </si>
  <si>
    <t xml:space="preserve">بهينه سازي فرآيند كنترل پرتوي افراد و وسايل در خروجي هاي  ناحيه تحت كنترل  و همچنين تجهيز دستگاههاي كنترل پرتوي РЗБ-04-04 به درب ورودي جهت جلوگيري از خروج غير مجاز افراد و نصب يك دستگاه UIM2-2I به همراه راهنماي استفاده از آن در اتاق 1ZC-09.22 جهت اندازه گيري  بازوها و پهلوی افراد و همچنین كلاه هاي ايمني </t>
  </si>
  <si>
    <t>تامين و نصب سنسور رزرو اندازه گيري پرتوي در خروجي از نيروگاه</t>
  </si>
  <si>
    <t>نصب نمايشگر سالم بودن سنسورهاي اندازه گيري پرتوي در خروجي نيروگاه</t>
  </si>
  <si>
    <t>توجيه كاركنان در رابطه با كنترل وضعيت سنسورهاي كنرل پرتوي در خروجي نيروگاه</t>
  </si>
  <si>
    <t>رفع خرابي سنسورهاي اندازه گيري پرتوي درب خروجي</t>
  </si>
  <si>
    <t>ارسال نامه به شركت توليد و توسعه مبني بر لزوم بهينه سازي (بروز رساني) دستگاه هاي كنترل آلودگي پرتوي در خروجي ناحيه تحت كنترل. در نامه مذكور پيشنهادات نيروگاه نيز براي رفع مورد به شركت توليد و توسعه ارائه گردد.</t>
  </si>
  <si>
    <t>تهيه گزارش از وضعيت كنوني تجهيزات كنترل پرتوي و ايرادات موجود در سيستم و تجهيزات و ارسال به شركت توليد و توسعه جهت پي گيري رفع ايرادات</t>
  </si>
  <si>
    <t>ثبت تجهيزات و قطعات يدكي مورد نياز در حوزه ايمني پرتوي از مديريت بازرگاني و تجهيزات</t>
  </si>
  <si>
    <t>تامين تجهيزات و قطعات يدكي مورد نياز در حوزه ايمني پرتوي. ارسال گزارش وضعيت تامين بصورت ماهانه به معاونت  ايمني و سرمهندس نيروگاه در مورد وضعيت تامين تجهيزات و قطعات يدكي مورد نياز</t>
  </si>
  <si>
    <t>توجيه كليه کارکنان در مورد استفاده صحيح از СИЗ و همچنين ارائه تدابیر لازم جهت استفاده از كلاه ايمني توسط كليه كاركنان و علامت گذاری وسایل مورد استفاده در زمان حادثه</t>
  </si>
  <si>
    <t>بازنگري مدارك آموزشي، زمان آموزش و بررسي موثر بودن آموزش در حوزه ايمني پرتوي</t>
  </si>
  <si>
    <t>توجيه مديريت ها و معاونين در حوزه آزمون هاي ايمني پرتوي</t>
  </si>
  <si>
    <t>كنترل بيشتر وضعيت اطلاعات در زمينه ايمني پرتوي خصوصا براي كاركناني كه به ناحيه تحت كنترل تردد دارند</t>
  </si>
  <si>
    <t>درخواست و دريافت قطعات يدكي كه در حوزه تعميرات تجهيزات كنترل پرتوي بيشتر استفاده مي گردد و نگهداري حداقلي در محل هاي كاري به منظور تعمير تجهيزات در زمان كمتر</t>
  </si>
  <si>
    <t>تهيه الزام در رابطه با برنامه حفظ صلاحيت كاركنان در سال 95 و ارسال به مركز آموزش</t>
  </si>
  <si>
    <t>لحاظ نمودن الزامات ايمني پرتوي در دستور صادره از طرف رياست نيروگاه در حوزه برنامه حفظ صلاحيت كاركنان</t>
  </si>
  <si>
    <t>Simulator manager</t>
  </si>
  <si>
    <t>Head of Human resources and Training center / simulator manager</t>
  </si>
  <si>
    <r>
      <rPr>
        <sz val="10"/>
        <color rgb="FF00B050"/>
        <rFont val="Calibri"/>
        <family val="2"/>
        <scheme val="minor"/>
      </rPr>
      <t>Simulator</t>
    </r>
    <r>
      <rPr>
        <sz val="10"/>
        <color theme="1"/>
        <rFont val="Calibri"/>
        <family val="2"/>
        <scheme val="minor"/>
      </rPr>
      <t xml:space="preserve"> manager</t>
    </r>
  </si>
  <si>
    <t>Management of senior engineering of process / Reactor manager</t>
  </si>
  <si>
    <t>Reactor manager / electricity manager</t>
  </si>
  <si>
    <t>Reactor manager / fuel and nuclear safety manager / Management of senior engineering of process</t>
  </si>
  <si>
    <t>Fuel and nuclear safety manager / simulator manager</t>
  </si>
  <si>
    <t>Turbine manager</t>
  </si>
  <si>
    <t>Head of Human resources and training center / training planning manager</t>
  </si>
  <si>
    <t>Electricity manager / Commercial and equipment manager</t>
  </si>
  <si>
    <t>Fuel and nuclear Safety manager</t>
  </si>
  <si>
    <t>Deputy for M&amp;R</t>
  </si>
  <si>
    <t>Deputy for production / Reactor manager / Turbine manager</t>
  </si>
  <si>
    <t>جمع آوري ايرادات از مديريت هاي مربوطه, آناليز ايرادات و تهيه اقدامات اصلاحي در حوزه مديريت کنترل و ابزار دقيق, مواردي که مربوط به مديريت کنترل و ابزار دقيق نمي باشد (موارد اختلافي) به معاونت  توليد گزارش شود</t>
  </si>
  <si>
    <t>با توجه به اینکه نوع سیگنال های درخواستی که در آن درصد انحراف و واحد اندازه گیری مشخص باشد در دیتا بیس ارسالی سیستم کنترل پارامترهای قلب راکتور به سیستم سطح بالا مطابق طرح موجود نمی باشد لذا اضافه کردن این سیگنال ها باید از طریق طراح و کارخانه سازنده انجام گیرد.</t>
  </si>
  <si>
    <t>این امکان وجود دارد . در خصوص اجرا هنوز اقدام نشده است</t>
  </si>
  <si>
    <r>
      <t>7.3</t>
    </r>
    <r>
      <rPr>
        <sz val="7"/>
        <color theme="1"/>
        <rFont val="Times New Roman"/>
        <family val="1"/>
      </rPr>
      <t> </t>
    </r>
  </si>
  <si>
    <r>
      <t>7.6</t>
    </r>
    <r>
      <rPr>
        <sz val="10"/>
        <color theme="1"/>
        <rFont val="B Mitra"/>
        <charset val="178"/>
      </rPr>
      <t> </t>
    </r>
  </si>
  <si>
    <r>
      <t>8.6</t>
    </r>
    <r>
      <rPr>
        <sz val="7"/>
        <color theme="1"/>
        <rFont val="Times New Roman"/>
        <family val="1"/>
      </rPr>
      <t> </t>
    </r>
  </si>
  <si>
    <r>
      <t>8.10</t>
    </r>
    <r>
      <rPr>
        <sz val="7"/>
        <color theme="1"/>
        <rFont val="Times New Roman"/>
        <family val="1"/>
      </rPr>
      <t> </t>
    </r>
  </si>
  <si>
    <r>
      <t>9.3</t>
    </r>
    <r>
      <rPr>
        <sz val="7"/>
        <color theme="1"/>
        <rFont val="Times New Roman"/>
        <family val="1"/>
      </rPr>
      <t> </t>
    </r>
  </si>
  <si>
    <r>
      <t>9.7</t>
    </r>
    <r>
      <rPr>
        <sz val="7"/>
        <color theme="1"/>
        <rFont val="Times New Roman"/>
        <family val="1"/>
      </rPr>
      <t> </t>
    </r>
  </si>
  <si>
    <r>
      <t>9.14</t>
    </r>
    <r>
      <rPr>
        <sz val="7"/>
        <color theme="1"/>
        <rFont val="Times New Roman"/>
        <family val="1"/>
      </rPr>
      <t> </t>
    </r>
  </si>
  <si>
    <r>
      <t>6.12</t>
    </r>
    <r>
      <rPr>
        <sz val="7"/>
        <color theme="1"/>
        <rFont val="Times New Roman"/>
        <family val="1"/>
      </rPr>
      <t> </t>
    </r>
  </si>
  <si>
    <r>
      <t>6.14</t>
    </r>
    <r>
      <rPr>
        <sz val="7"/>
        <color theme="1"/>
        <rFont val="Times New Roman"/>
        <family val="1"/>
      </rPr>
      <t> </t>
    </r>
  </si>
  <si>
    <r>
      <t>8.16</t>
    </r>
    <r>
      <rPr>
        <sz val="7"/>
        <color theme="1"/>
        <rFont val="Times New Roman"/>
        <family val="1"/>
      </rPr>
      <t> </t>
    </r>
  </si>
  <si>
    <r>
      <t>8.17</t>
    </r>
    <r>
      <rPr>
        <sz val="7"/>
        <color theme="1"/>
        <rFont val="Times New Roman"/>
        <family val="1"/>
      </rPr>
      <t> </t>
    </r>
  </si>
  <si>
    <r>
      <t>8.20</t>
    </r>
    <r>
      <rPr>
        <sz val="7"/>
        <color theme="1"/>
        <rFont val="Times New Roman"/>
        <family val="1"/>
      </rPr>
      <t> </t>
    </r>
  </si>
  <si>
    <t>Waste treatment workshop manager / All of managers</t>
  </si>
  <si>
    <t xml:space="preserve">Radiation safety manager / Waste treatment workshop manager </t>
  </si>
  <si>
    <t xml:space="preserve">Waste treatment workshop manager </t>
  </si>
  <si>
    <t>Waste treatment workshop manager / Radiation safety manager</t>
  </si>
  <si>
    <t xml:space="preserve">All deputies and All Independent managers </t>
  </si>
  <si>
    <t>Deputy for support and development</t>
  </si>
  <si>
    <t>Radiation safety manager / Occupational health and industrial safety manager / All BNPP managers</t>
  </si>
  <si>
    <t>Deputy for M&amp;R / M&amp;R manager / TAPNA company</t>
  </si>
  <si>
    <t>Manager of management system and supervision / Deputy for engineering and technical support</t>
  </si>
  <si>
    <t>Chemistry manager / Electricity manager</t>
  </si>
  <si>
    <t>Deputy for engineering and technical support / Manager of the equipment and systems performance analysis</t>
  </si>
  <si>
    <t>Manager of the equipment and systems performance analysis / Manager of senior engineering of process / Equipment -owning managers</t>
  </si>
  <si>
    <t>Deputy for technical and engineering / ITC manager</t>
  </si>
  <si>
    <t>Turbine manager / Chemistry manager / Reactor manager / Ventilation manager / Common facilities manager</t>
  </si>
  <si>
    <t>Reactor manager / Turbine manager / Chemistry manager / Manager of common facilities / Ventilation manager</t>
  </si>
  <si>
    <t>Deputy for technical and engineering / Manager of management system and supervision</t>
  </si>
  <si>
    <t xml:space="preserve">Deputy for M&amp;R  </t>
  </si>
  <si>
    <t>Deputy for M&amp;R  / TAPNA rotary equipments repairs manager</t>
  </si>
  <si>
    <t>Deputy for M&amp;R  / TAPNA static equipments repairs manager</t>
  </si>
  <si>
    <t>Deputy for M&amp;R  / M&amp;R programming  manager</t>
  </si>
  <si>
    <t>Deputy for M&amp;R  / M&amp;R manager / electricity manager / I&amp;C manager</t>
  </si>
  <si>
    <t>Deputy for M&amp;R  / Head of primary circuit equipment displacement</t>
  </si>
  <si>
    <t>Deputy for M&amp;R / TAPNA static equipment repair manager</t>
  </si>
  <si>
    <t>Deputy for M&amp;R / TAPNA ventilation equipment repair manager</t>
  </si>
  <si>
    <t>Deputy for M&amp;R / TAPNA rotary equipment repair manager</t>
  </si>
  <si>
    <t xml:space="preserve">Deputy for M&amp;R / </t>
  </si>
  <si>
    <t>Deputy for M&amp;R / Mechanical repairs manager</t>
  </si>
  <si>
    <t>Deputy for M&amp;R / M&amp;R manager</t>
  </si>
  <si>
    <t>Deputy for M&amp;R /  / Electricity manager / I&amp;C manager</t>
  </si>
  <si>
    <t>Deputy for M&amp;R / Manager of planning and technical documentataions</t>
  </si>
  <si>
    <t>Deputy for M&amp;R / Planning and technical documents manager</t>
  </si>
  <si>
    <t>Investigating the necessity and possibility of controlling  working parameters of equipment of all safety systems in locations. OP-03-OD-13</t>
  </si>
  <si>
    <t>Providing technical briefing of operators of Reactor managerment and ventilation for using switching cards , checklists and operation procedures, receiving permit , reporting and control request by a superior official ( operation, technical –administrative management). (OP-06-OD-06)</t>
  </si>
  <si>
    <t>Reactor managerment</t>
  </si>
  <si>
    <t>Performing technical training of operator СЭ-production division, РО-Reactor managerment, ТО-Turbine management, ОВиК-chiller and ventilation management, АСУ-ТП-I&amp;C management, ЭТО-electricity management, ООО-common systems management,  ХС-chemistry manager, РБ-radiation safety management and СДРАО-waste treatment management about how to do operator communications  and switchings and incuding this issue in the list of monthly briefings of these staff. OP-01-VG-05</t>
  </si>
  <si>
    <t>Briefing the operators of Reactor managerment (reactor shift supervisor and control engineer) during performing works simultaneously. OP-01-VG-05</t>
  </si>
  <si>
    <t xml:space="preserve">Reactor manager </t>
  </si>
  <si>
    <t>Reactor manager  /  Head of Human resources and Training center</t>
  </si>
  <si>
    <t xml:space="preserve"> Reactor manager</t>
  </si>
  <si>
    <t>Reactor manager, electricity manager ,  I&amp;C manager, manager of process engineering</t>
  </si>
  <si>
    <t>Turbine manager, Reactor manager, Deputy for production, electricity manager ,  I&amp;C manager, chiller and ventilation manager, common systems manager, waste treatment manager, chemistry manager, radiation safety manager</t>
  </si>
  <si>
    <t>Providing technical training of operators of production division, Reactor managerment, Turbine , electrical power, I&amp;C , common systems, radiation safety and waste treatment workshop in the field of working with schedule , switchings and manner of work supervision. OP-04-VG-02</t>
  </si>
  <si>
    <t>Briefing (issuing technical order) of the reactor shift supervisor, Turbine control engineer, Turbine supervisor , uint shift supervisor, and NPP shift supervisor about necessity of performing operator communications in Russian language in MCR. OP-01-VG-03</t>
  </si>
  <si>
    <t>Deputy for production, Reactor manager, electricity manager ,  I&amp;C manager, Turbine manager, chiller and ventilation manager , chemistry manager</t>
  </si>
  <si>
    <t>Reactor manager, electricity manager ,  I&amp;C manager, Turbine manager, chiller and ventilation manager , chemistry manager</t>
  </si>
  <si>
    <t xml:space="preserve">Providing training to Turbine shift staff about the performance of operator when the power of the Unit is decreasing . CPO-04-VGWTSV-11-11  </t>
  </si>
  <si>
    <t>Making change in the procedure ИЭ РУ as for how to decrease power on the siede of reactor ( injection of noron to primary circuit and shutting down APM and launching the Turbine monitoring system in РД mode.) СРО-02-VGWTSV-11</t>
  </si>
  <si>
    <t>Making change in the procedure ИЭ РУ as for decreasing the power on the side of reactor ( injecting boron to primary circuit and  launching the Turbine monitoring system in the РД mode. CPO-04-VGWTSV-11-04</t>
  </si>
  <si>
    <t xml:space="preserve">Preparing the exclusive  procedure of visit and tend of analysis of  system engineers from the equipment and system in the area of reactor equipments, Turbine equipments, chemistry equipments, common facilities  equipments, ventilation equipments and </t>
  </si>
  <si>
    <t>Preparing the list of parameters from reactor, Turbine, chemistry, common facilities, system which are needed to be monitored constantly and recording them in data bank and analyzing trend of changes and time period of trend analysis.</t>
  </si>
  <si>
    <t>اقدامات اصلاحی AFI ОР.1-1</t>
  </si>
  <si>
    <t>اقدامات اصلاحی AFI ОF.1-1</t>
  </si>
  <si>
    <t>اقدامات اصلاحی AFI ОP.2-1</t>
  </si>
  <si>
    <t>اقدامات اصلاحی AFI MA.2-1</t>
  </si>
  <si>
    <t>اقدامات اصلاحی AFI EN.1-1</t>
  </si>
  <si>
    <t>اقدامات اصلاحی AFI CM.3-1</t>
  </si>
  <si>
    <t>اقدامات اصلاحی AFI CY.1-1</t>
  </si>
  <si>
    <t>اقدامات اصلاحی AFI EР.2-1</t>
  </si>
  <si>
    <t>اقدامات اصلاحی AFI РI.2-1</t>
  </si>
  <si>
    <t>اقدامات اصلاحی AFI RР.3-1</t>
  </si>
  <si>
    <t>اقدامات اصلاحی AFI RР.4-1</t>
  </si>
  <si>
    <t>اقدامات اصلاحی AFI HU.1-1</t>
  </si>
  <si>
    <t>اقدامات اصلاحی AFI TR.1-1</t>
  </si>
  <si>
    <r>
      <t xml:space="preserve">Responsible entity
</t>
    </r>
    <r>
      <rPr>
        <b/>
        <sz val="9"/>
        <color rgb="FFFF0000"/>
        <rFont val="Calibri"/>
        <family val="2"/>
        <scheme val="minor"/>
      </rPr>
      <t>Deputy for production</t>
    </r>
  </si>
  <si>
    <r>
      <t xml:space="preserve">Responsible entity
</t>
    </r>
    <r>
      <rPr>
        <b/>
        <sz val="11"/>
        <color rgb="FFFF0000"/>
        <rFont val="Calibri"/>
        <family val="2"/>
        <scheme val="minor"/>
      </rPr>
      <t>Deputy for M&amp;R</t>
    </r>
  </si>
  <si>
    <r>
      <t xml:space="preserve">Responsible entity
</t>
    </r>
    <r>
      <rPr>
        <b/>
        <sz val="10"/>
        <color rgb="FFFF0000"/>
        <rFont val="Calibri"/>
        <family val="2"/>
        <scheme val="minor"/>
      </rPr>
      <t>Deputy for technical and engineering</t>
    </r>
  </si>
  <si>
    <r>
      <t xml:space="preserve">Responsible Entity
</t>
    </r>
    <r>
      <rPr>
        <b/>
        <sz val="11"/>
        <color rgb="FFFF0000"/>
        <rFont val="Calibri"/>
        <family val="2"/>
        <scheme val="minor"/>
      </rPr>
      <t>Chemistry manager</t>
    </r>
  </si>
  <si>
    <t>مدیر ارشد فرآیند تا کنون علی رغم مکاتبات و جلسه حضوری  جمع بندی نهایی را ارسال ننموده است</t>
  </si>
  <si>
    <t>تاکنون از معاونت فنی و مهندسی پاسخی دریافت نشده است و نامه مجدد ارسال گردید</t>
  </si>
  <si>
    <t>بطور پیوسته در آموزش پرسنل اتاق کنترل در حال اجرا می باشد</t>
  </si>
  <si>
    <t>در حال انجام می باشد</t>
  </si>
  <si>
    <t>کمیته مدیریت حوادث شدید در نیروگاه تشکیل شده است و در حال فعالیت می باشد.</t>
  </si>
  <si>
    <t>تاکنون از مدیریت راکتور  پاسخی دریافت نشده است و نامه مجدد ارسال گردید</t>
  </si>
  <si>
    <t>این سناریو جز سناریوهای مصوب حفظ سطح کارکنان اتاق کنترل می باشد.</t>
  </si>
  <si>
    <t>بطور پیوسته در حال اجرا می باشد.</t>
  </si>
  <si>
    <t>تاکنون از مدیریت ابزار دقیق  پاسخی دریافت نشده است و نامه مجدد ارسال گردید</t>
  </si>
  <si>
    <t>بطور پیوسته در حال اجرا می باشد</t>
  </si>
  <si>
    <t>تغییرات در حال انجام می باشد</t>
  </si>
  <si>
    <t>بطور پیوسته در حال اجرا می باشد؟</t>
  </si>
  <si>
    <t>آيين نامه‌ي كنترل كننده‌ي فيزيك ‌بهشمار‌ي85.BU.10.0.NS.PL.FNSM0514  تهيه، تدوين و اجرايي شده است.</t>
  </si>
  <si>
    <t>در ويرايش دوم نظام نامه بهره برداري  طبق كامنتهاي ارسالي به پيمانكار با نامه LTR-1050-126622  لحاظ شده بند 5.8 جدول 5.1.3.1</t>
  </si>
  <si>
    <t xml:space="preserve">دستور فني  استفاده از دستورالعملهاي موثر بر راكتيويته صادر شده است دستور فني شماره  6   تاريخ  22/06/2015 بر اساس ان تغييرات لازم در دستورالعمل «Инструкция по проведению оперативных переключений на АЭС «Бушер» 69.BU.1 0.00.AB.WI.ATEX.002
در حال انجام است .
</t>
  </si>
  <si>
    <t>در ويرايش دوم دستور العمل ИЛА РУ   وارد شد  بند 3.1.5</t>
  </si>
  <si>
    <t xml:space="preserve">در ويرايش دوم ИЛА РУ بند 1.2  ТРБЭ,  بند 5.2.35طبق كامنتهاي ارسالي وارد شد
مديريت راكتور :تغييرات لازم اعمال گرديد و كارت هاي بازنگري مربوبطه در تاريخ 30/8/1394 تحويل مديريت برنامه ريزي و مدارك فني گرديد. 
 مديريت سوخت و ايمني هسته اي :  نامه ي  شماره ي LTR-1000-134181  مورخ 1394/11/07  جهت استعلام از موسسه ي پشتيباني كننده ي علمي نيروگاه ( انيستيتو كورچاتف) به شركت توليد و توسعه ارسال شده است .
بر طبق نامه دريافتي از شركت TVEL به شماره 4/03-06/5493 تاريخ 05/04/2016 تغييرات لازم در نظام نامه ايمن بهره برداري در حال تهيه است
</t>
  </si>
  <si>
    <t>در ويرايش دوم نظام نامه بهره برداري  طبق كامنتهاي ارسالي به پيمانكار با نامه LTR-1050-126622  لحاظ شده بند 5.8  بند 6 و 7 جدول 5.1.3.1</t>
  </si>
  <si>
    <t>دستور العمل مكالمات اپراتوري  69.BU.1 0.00.AB.WI.ATEX.001  موجود به صورت  كلي موارد والزامات مور نياز را بيان كرده و محلي براي تغييرات در زمينه يك شغل خاص ندارد</t>
  </si>
  <si>
    <t xml:space="preserve">در توجيهات خارج از برنامه رئيس شيفت واحد در دفتر ثبت توجيه كار كنان  LGB-1300-1013 وارد شده
در شرح وظايف رئيس شيفت  واحد تغيير مورد نظر انجام شده
</t>
  </si>
  <si>
    <t>تغييرات لازم در شرح وظيفه رئيس شيفت واحد در حال انجام است</t>
  </si>
  <si>
    <t xml:space="preserve">مديريت راكتور :آموزش توجيهي طي دستور اداري به شماره 155 در مورخ 26/12/2015 و شماره  142در مورخ8/12/2015(27/9/1394)   با ثبت در دفتر توجيهات فني صورت گرفت. 
 مديريت توربين :دستور شماره 156 مورخ 08.01.2016 در ژورنال دستورات اداري
معاونت توليد : در تمهاي توجيهات سال 2016 وارد شده ، تغييرات لازم در شرح وظيفه رئيس شيفت واحد در حال انجام است
</t>
  </si>
  <si>
    <t xml:space="preserve">تغييرات لازم در دستورالعمل كليد زني اپراتوري 69.BU,10 .00 ATEX002  انجام شد
تغييرات لازم براي تحقق مديريت واحد در بلوك در شرح وظايف رئيس شيفت واحد و روساي شيفت مدريتها در حال انجام است .
توجيه خارج از برنامه رئس شيفت واحد  
</t>
  </si>
  <si>
    <t xml:space="preserve">اقدامات اصلاحی AFI LF.1-1 </t>
  </si>
  <si>
    <t>• PL 2012-6 Principles for Maintaining an Effective Technical Conscience</t>
  </si>
  <si>
    <t>• GL 2002-01 Principles for Effective Operational Decision Making</t>
  </si>
  <si>
    <t>مرداد 1395</t>
  </si>
  <si>
    <t>According to the program of interaction with WANO-MC for  2016-17 :Holding Self-assessments about AFI and organizing for formulating the corrective measures in relevant areas based on each below documents:
Самооценка по Руководствам ВАО АЭС:</t>
  </si>
  <si>
    <t xml:space="preserve">• PL 2012-6 Principles for Maintaining an Effective Technical Conscience
</t>
  </si>
  <si>
    <t>Целевые наблюдения Представителя ВАО АЭС-МЦ на площадке АЭ</t>
  </si>
  <si>
    <t xml:space="preserve">ارزيابي هدفمند نماينده وانو در نيروگاه با موضوع مديريت و رهبري
</t>
  </si>
  <si>
    <t>دی 1395</t>
  </si>
  <si>
    <t>• PL 2015-1 Principles for Design Basis Management</t>
  </si>
  <si>
    <t>• GL 2001-05 (Rev-1) Guidelines for Conduct of Engineering Support Activities at Nuclear Power Plants</t>
  </si>
  <si>
    <t>تیر 1395</t>
  </si>
  <si>
    <t>Целевые наблюдения Представителя ВАО АЭС-МЦ на площадке АЭС</t>
  </si>
  <si>
    <t>بهمن 1395</t>
  </si>
  <si>
    <t>Deputy for engineering and technical support / Manager of management system and supervision</t>
  </si>
  <si>
    <t>• GL 2001-04 Guidelines for Plant Status and Configuration Control at Nuclear Power Plants</t>
  </si>
  <si>
    <t>• GL 2009-02 Guidelines for the Conduct of Design Engineering</t>
  </si>
  <si>
    <t>Briefing the staff of MCR about the matter that  issuing the order for opening the electrical schema of equipment rests with the Unit shift supervisor and the shift supervisors of managements can do it with the permit of the unit shift supervisor. CPO-04-VGWTSV-09</t>
  </si>
  <si>
    <t>انجام توجیه کارکنان اتاق کنترل در خصوص آنكه صدور دستور براي باز كردن شماي الكتريكي تجهيزات بر عهده رئيس شيفت واحد بوده و رئيس شيفت مديريتها با اجازه رئيس شيفت واحد مي توانند آنرا انجام دهند CPO-04-VGWTSV-09</t>
  </si>
  <si>
    <t xml:space="preserve"> Take into account both internal and external operating experience in the development of plans for training of operator personnel of control room in the FSS.</t>
  </si>
  <si>
    <t>Done. 12/30/2015</t>
  </si>
  <si>
    <t xml:space="preserve">• GL 2005-03 (Rev-1) Guidelines for Effective Reactivity Management </t>
  </si>
  <si>
    <t>• GL 2001-02 Guidelines for the Conduct of Operations at Nuclear Power Plants</t>
  </si>
  <si>
    <t>• PL 2013-2 (Rev 1) Excellence in Integrated Risk Management</t>
  </si>
  <si>
    <t>• PL 2012-5 Principles for a Strong Plant Operational Focus</t>
  </si>
  <si>
    <t xml:space="preserve">Самооценка по Руководствам ВАО АЭС: </t>
  </si>
  <si>
    <t>خرداد 1395</t>
  </si>
  <si>
    <t>آبان 1395</t>
  </si>
  <si>
    <t xml:space="preserve">• GL 2010-01 Guidelines for Performance Improvement at Nuclear Power Stations </t>
  </si>
  <si>
    <t>• GL 2003-1 Rev 1 Guidelines for Operating Experience at Nuclear Power Plants</t>
  </si>
  <si>
    <t>Manager of management system and supervision / Head of Operating experiences group / WANO OSR</t>
  </si>
  <si>
    <t xml:space="preserve">Самооценка по Руководствам ВАО АЭС: 
• PL 2013-1 Traits of a Healthy Nuclear Safety Culture
</t>
  </si>
  <si>
    <t>R0</t>
  </si>
  <si>
    <t>GL 2004-01: Guidelines for Radiological Protection at Nuclear Power Plants</t>
  </si>
  <si>
    <t>اردیبهشت 1395</t>
  </si>
  <si>
    <t>تیر 1396</t>
  </si>
  <si>
    <t>Manager of Radiation safety / Deputy for Safety / WANO OSR</t>
  </si>
  <si>
    <t xml:space="preserve">Самооценка по Руководствам ВАО АЭС
• GL 2012-01: Guidelines for Training and Qualification of Emergency Response Organisation Personnel
</t>
  </si>
  <si>
    <t>اسفند 1394</t>
  </si>
  <si>
    <t>اسفند 1395</t>
  </si>
  <si>
    <t xml:space="preserve">1- طبق برنامه حفظ صلاحیت کارکنان اتاق کنترل در اردیبهشت ماه 95 انجام خواهد شد. برای کارکنان نوبت کار مدیریت کنترل و ایزار دقیق در اردیبهشت 95 درحال انجام بوده و برای سایر کارکنان نوبت کار طبق برنامه حفظ صلاحیت مربوطه انجام خواهد شد. 
2- ارتباطات و مكالمات اپراتوري در ارزیابی کارکنان اتاق کنترل در شبیه ساز تمام عیار مورد بررسی قرار میگیرد.
در دست اقدام:
3- تهيه جزوه آموزشي در زمينه ارتباطات و مكالمات اپراتوري و جزوه آموزشي در زمينه كليدزني در دست تهیه می باشد که پس از تهیه در آموزش کارکنان بکار گرفته خواهد شد.  (مدير آموزش)
4- مباحث مرتبط با ارتباطات و مكالمات اپراتوري در دستورالعمل ارزيابي در سيمولاتور گنجانده خواهد شد (مدير آموزش شبيه‌ساز)
</t>
  </si>
  <si>
    <t xml:space="preserve">1- طبق برنامه حفظ صلاحیت کارکنان اتاق کنترل در اردیبهشت ماه 95 انجام خواهد شد. برای کارکنان نوبت کار مدیریت کنترل و ایزار دقیق در اردیبهشت 95 درحال انجام بوده و برای سایر کارکنان نوبت کار طبق برنامه حفظ صلاحیت مربوطه انجام خواهد شد. </t>
  </si>
  <si>
    <t>4- مباحث مرتبط با ارتباطات و مكالمات اپراتوري در دستورالعمل ارزيابي در سيمولاتور گنجانده خواهد شد (مدير آموزش شبيه‌ساز)</t>
  </si>
  <si>
    <t>این بند مربوط به کلیه واحدهای مذکور میشود. از مركز آموزش چه انتظاري ميرود؟</t>
  </si>
  <si>
    <t xml:space="preserve">نياز سنجي آموزشي و استفاده از دستورالعمل جهت تهیه مواد آموزشی مناسب با معاونت تولید مشخص شود (مدير برنامه ريزي آموزشي/مدیریت آموزش) </t>
  </si>
  <si>
    <t xml:space="preserve">  استفاده از مدارک در برنامه آموزشی شبیه ساز آورده شده است.
-  مباحث مرتبط با ارتباطات و مكالمات اپراتوري در دستورالعمل ارزيابي در سيمولاتور گنجانده خواهد شد (مدير آموزش شبيه‌ساز)</t>
  </si>
  <si>
    <t>طبق برنامه حفظ صلاحیت کارکنان اتاق کنترل در آبان ماه سال 95 انجام خواهد شد.
(اقدامات مركز آموزش در قالب اقدامات  SOER-2013-1  در حال انجام است. 
برای انجام کلیه اقدامات اصلاحی SOER مذکور لازم است واحدهای نیروگاه نیز اقدامات مرتبط را انجام دهند.)</t>
  </si>
  <si>
    <t>برنامه استاندارد آموزش شغلي كاردان تعميرات تجهيزات استاتيك راكتور به شماره 218 تهيه و در نيروگاه تصويب شده است.</t>
  </si>
  <si>
    <t xml:space="preserve">در کورس TC07  ماژول 2 تم 2  مرتبط با این موضوع مطالب آموزشی آورده شده است.مجددا نیازسنجی آموزشی برای کارکنان مورد نظر توسط مدیریت سیستم مدیریت و نظارت صورت پذیرد. 
پیگیری: مدير توسعه منابع انساني 
</t>
  </si>
  <si>
    <r>
      <rPr>
        <sz val="11"/>
        <color rgb="FF00B050"/>
        <rFont val="Calibri"/>
        <family val="2"/>
        <scheme val="minor"/>
      </rPr>
      <t xml:space="preserve">Head of </t>
    </r>
    <r>
      <rPr>
        <sz val="11"/>
        <color theme="1"/>
        <rFont val="Calibri"/>
        <family val="2"/>
        <scheme val="minor"/>
      </rPr>
      <t>Human resources and training center / Manager of management system and supervision</t>
    </r>
  </si>
  <si>
    <t xml:space="preserve">انجام شد. </t>
  </si>
  <si>
    <t xml:space="preserve">کورسTC11 " Emergency Planning"در برنامه آموزش شغلی کارکنان مربوطه آمده است.
همچنین دستورالعمل "نحوه آموزش و حفظ صلاحیت تیم های عملیاتی تعمیرات در شرایط اضطراری" در دست تدوین می‌باشد. </t>
  </si>
  <si>
    <r>
      <t xml:space="preserve">Manager of management system and supervision / </t>
    </r>
    <r>
      <rPr>
        <sz val="10"/>
        <color rgb="FF00B050"/>
        <rFont val="Calibri"/>
        <family val="2"/>
        <scheme val="minor"/>
      </rPr>
      <t>Head of Hu</t>
    </r>
    <r>
      <rPr>
        <sz val="10"/>
        <color theme="1"/>
        <rFont val="Calibri"/>
        <family val="2"/>
        <scheme val="minor"/>
      </rPr>
      <t>man resources and training center</t>
    </r>
  </si>
  <si>
    <t xml:space="preserve">یک نفر روانشناس جذب شده و  جهت آشنایی با روند کاری کمیته بررسی حوادث، معرفی شده است.
استقرار آزمایشگاه روانشناسی در مرحله عقد قرارداد میباشد و در اهداف سال 95 نیروگاه هم وارد شده است.
</t>
  </si>
  <si>
    <t>در فرم بازخورد و ثبت وقایع حساس نرم افزار سیستم مدیریت عملکرد  امکان درج تمام موارد برای مدیران وجود دارد.
چنانچه مدیر سیستم مدیریت و نظارت برای هریک از کارکنان کامنت داشته باشد،  پس از تایید آن توسط معاونت/مدیریت مربوطه امکان درج آن توسط گروه ارزیابی عملکرد در سیستم میباشد. (مدير توسعه منابع انساني)</t>
  </si>
  <si>
    <t>متولی این بند، کمیسیون های کنترل دانش در زمینه ایمنی پرتوی می باشند که از طریق روسای کمیسیون ها باید پیگیری شود.</t>
  </si>
  <si>
    <t xml:space="preserve">مدیریت ايمني پرتوي الزامات ايمني پرتوي که لازم است در برنامه حفظ صلاحیت کارکنان گنجانده شود را تعیین نماید. پس از تصویب معاونت ایمنی جهت پیگیری بعدی به مرکز منابع انسانی و آموزش ارسال نماید. 
(مدير برنامه ريزي آموزش) 
</t>
  </si>
  <si>
    <t>پیشنویس طرح برای ریاست نیروگاه و معاونین ارسال شده است. موضوع در جلسه شورای معاونین مطرح شده که درخصوص اجرایی شدن آن تصمیم گیری نشده است.</t>
  </si>
  <si>
    <t>بجز نقطه نظرات معاونت ایمنی، نتایج بررسی ها و نقطه نظرات به مرکز منابع انسانی و آموزش ارسال نشده است.</t>
  </si>
  <si>
    <t>نتایج بررسی ها و نقطه نظرات به مرکز منابع انسانی و آموزش ارسال نشده است.</t>
  </si>
  <si>
    <t>یک هفته پس از اقدام 9.2 و 9.3 انجام خواهد شد.</t>
  </si>
  <si>
    <t>دو هفته پس از اقدام 9.4 انجام خواهد شد.</t>
  </si>
  <si>
    <t>برگه راهنما تهیه شده است</t>
  </si>
  <si>
    <t xml:space="preserve">جزوه آموزشی برای 12 جلسه آموزشی تهیه و تایید و تصویب شد. </t>
  </si>
  <si>
    <t xml:space="preserve">تصحیح برنامه های آموزشی شغلي (ویرایش جدید) و افزودن این آیتم در قالب الحاقيه 58 در دست اقدام مي‌باشد. </t>
  </si>
  <si>
    <t>مهلت اجراء شش ماه پس از اجرایی شدن ابلاغیه و گرفتن بازخورد از واحدهای مختلف نیروگاه میباشد.</t>
  </si>
  <si>
    <t>یک ماه پس از عملیاتی شدن آیتم 9.10</t>
  </si>
  <si>
    <t>اقدامات مدیریت سیستم مدیریت و نظارت دریافت نشده است.</t>
  </si>
  <si>
    <t>مکاتبات با پیمانکار از طريق مجري طرح انجام شده است.</t>
  </si>
  <si>
    <t>اعمال تغييرات در شرح وظايف رئيس  شيفت راكتور و مهندس كنترل راكتور صورت گرفته در حال پيگيري تاييد نهايي نسخه كاغذي آن</t>
  </si>
  <si>
    <r>
      <t xml:space="preserve">Deputy for production, Turbine manager, </t>
    </r>
    <r>
      <rPr>
        <sz val="10"/>
        <color rgb="FF00B050"/>
        <rFont val="Calibri"/>
        <family val="2"/>
        <scheme val="minor"/>
      </rPr>
      <t xml:space="preserve">Reactor </t>
    </r>
    <r>
      <rPr>
        <sz val="10"/>
        <color rgb="FF000000"/>
        <rFont val="Calibri"/>
        <family val="2"/>
        <scheme val="minor"/>
      </rPr>
      <t>manager, electricity manager, I&amp;C manager, chiller and ventilation manager, common systems manager, waste treatment manager, chemistry manager, radiation safety manager,</t>
    </r>
  </si>
  <si>
    <t>آموزش توجيهي طي دستور اداري به شماره  142در مورخ8/12/2015(27/9/1394)  با ثبت در دفتر توجيهاتLGB-1411-1196  صورت گرفت.</t>
  </si>
  <si>
    <r>
      <rPr>
        <sz val="10"/>
        <color rgb="FF00B050"/>
        <rFont val="Calibri"/>
        <family val="2"/>
        <scheme val="minor"/>
      </rPr>
      <t>Reactor</t>
    </r>
    <r>
      <rPr>
        <sz val="10"/>
        <color theme="1"/>
        <rFont val="Calibri"/>
        <family val="2"/>
        <scheme val="minor"/>
      </rPr>
      <t xml:space="preserve"> manager, chiller and ventilation manager</t>
    </r>
  </si>
  <si>
    <t>طبق برنامه حفظ صلاحیت برای همه شیفت‌ها در زمستان 94 انجام شد. در برنامه آموزشي حفظ صلاحيت پرسنل اپراتور ديزل گنجانده شده و دوره آموزشي مذكور در مورخ 19/10/94 برگزار گرديد. (در پيوست گنجانده شده است)</t>
  </si>
  <si>
    <t>چك ليست مورد نظر تهيه گرديد.(در پيوست گنجانده شده است</t>
  </si>
  <si>
    <t>تم ياد شده تهيه و  در مورخ 3/2/2016 به تاييد سرمهندس رسيد و به مجموعه برنامه هاي سالانه مديريت راكتور براي سال2016 اضافه گرديد. (در پيوست گنجانده شده است)</t>
  </si>
  <si>
    <r>
      <t xml:space="preserve">Turbine manager, </t>
    </r>
    <r>
      <rPr>
        <sz val="10"/>
        <color rgb="FF00B050"/>
        <rFont val="Calibri"/>
        <family val="2"/>
        <scheme val="minor"/>
      </rPr>
      <t xml:space="preserve">Reactor </t>
    </r>
    <r>
      <rPr>
        <sz val="10"/>
        <color rgb="FF000000"/>
        <rFont val="Calibri"/>
        <family val="2"/>
        <scheme val="minor"/>
      </rPr>
      <t>manager, Deputy for production, electricity manager ,  I&amp;C manager, chiller and ventilation manager, common systems manager, waste treatment manager, chemistry manager, radiation safety manager,</t>
    </r>
  </si>
  <si>
    <r>
      <t xml:space="preserve">Turbine manager, </t>
    </r>
    <r>
      <rPr>
        <sz val="10"/>
        <color rgb="FF00B050"/>
        <rFont val="Calibri"/>
        <family val="2"/>
        <scheme val="minor"/>
      </rPr>
      <t xml:space="preserve">Reactor </t>
    </r>
    <r>
      <rPr>
        <sz val="10"/>
        <color rgb="FF000000"/>
        <rFont val="Calibri"/>
        <family val="2"/>
        <scheme val="minor"/>
      </rPr>
      <t>manager, production manager, electricity manager ,  I&amp;C manager, chiller and ventilation manager, common systems manager, waste treatment manager, chemistry manager, radiation safety manager</t>
    </r>
  </si>
  <si>
    <r>
      <t xml:space="preserve">Deputy for production, Turbine manager, </t>
    </r>
    <r>
      <rPr>
        <sz val="10"/>
        <color rgb="FF00B050"/>
        <rFont val="Calibri"/>
        <family val="2"/>
        <scheme val="minor"/>
      </rPr>
      <t>Reacto</t>
    </r>
    <r>
      <rPr>
        <sz val="10"/>
        <color rgb="FF000000"/>
        <rFont val="Calibri"/>
        <family val="2"/>
        <scheme val="minor"/>
      </rPr>
      <t>r manager, electricity manager ,  I&amp;C manager, chiller and ventilation manager, common systems manager, waste treatment manager, chemistry manager, radiation safety manager,</t>
    </r>
  </si>
  <si>
    <t>فهرست  كارتهاي كليد زني مورد بازنگري مجدد قرار گرفت يك مورد كه مربوط به ГЦН بود اصلاح و دوازده  مورد ديگر اضافه گرديد..</t>
  </si>
  <si>
    <r>
      <t xml:space="preserve">Deputy for production, Turbine manager, </t>
    </r>
    <r>
      <rPr>
        <sz val="10"/>
        <color rgb="FF00B050"/>
        <rFont val="Calibri"/>
        <family val="2"/>
        <scheme val="minor"/>
      </rPr>
      <t xml:space="preserve">Reactor </t>
    </r>
    <r>
      <rPr>
        <sz val="10"/>
        <color rgb="FF000000"/>
        <rFont val="Calibri"/>
        <family val="2"/>
        <scheme val="minor"/>
      </rPr>
      <t>manager, electricity manager  , chiller and ventilation manager, common systems manager, waste treatment manager, chemistry manager, radiation safety manager,</t>
    </r>
  </si>
  <si>
    <t>در اين خصوص نامهLTR-1000-142911 مورخ22/5/2016 به طراح  AEPو طرح مشكل ارسال گرديد.</t>
  </si>
  <si>
    <t>طي دستور اداري به شماره  155در مورخ26/12/2015  با ثبت در دفتر دستورات اداري LGB-1411-1178 و دفترتوجيهاتLGB-1411-1196صورت گرفت.</t>
  </si>
  <si>
    <r>
      <t xml:space="preserve">Deputy for production / </t>
    </r>
    <r>
      <rPr>
        <sz val="10"/>
        <color rgb="FF00B050"/>
        <rFont val="Calibri"/>
        <family val="2"/>
        <scheme val="minor"/>
      </rPr>
      <t>Reacto</t>
    </r>
    <r>
      <rPr>
        <sz val="10"/>
        <color rgb="FF000000"/>
        <rFont val="Calibri"/>
        <family val="2"/>
        <scheme val="minor"/>
      </rPr>
      <t>r manager / Turbine manager</t>
    </r>
  </si>
  <si>
    <t xml:space="preserve">در برنامه آموزشي حفظ صلاحيت پرسنل اپراتور ديزل گنجانده شده و دوره آموزشي مذكور در مورخ 19/10/94 برگزار گرديد.
تم ياد شده تهيه و  در مورخ 3/2/2016 به تاييد سرمهندس رسيد و به مجموعه برنامه هاي سالانه مديريت راكتور براي سال2016 اضافه گرديد. (در پيوست گنجانده شده است)
</t>
  </si>
  <si>
    <r>
      <t xml:space="preserve">Deputy for production, Turbine manager, </t>
    </r>
    <r>
      <rPr>
        <sz val="10"/>
        <color rgb="FF00B050"/>
        <rFont val="Calibri"/>
        <family val="2"/>
        <scheme val="minor"/>
      </rPr>
      <t xml:space="preserve">Reactor </t>
    </r>
    <r>
      <rPr>
        <sz val="10"/>
        <color rgb="FF000000"/>
        <rFont val="Calibri"/>
        <family val="2"/>
        <scheme val="minor"/>
      </rPr>
      <t>manager, electricity manager ,  I&amp;C manager, chiller and ventilation manager, common systems manager, waste treatment manager, chemistry manager, radiation safety manager,</t>
    </r>
  </si>
  <si>
    <t>آموزش توجيهي طي دستور اداري به شماره 155 در مورخ 26/12/2015 با ثبت در دفترتوجيهاتLGB-1411-1196 صورت گرفت.</t>
  </si>
  <si>
    <r>
      <t>Turbine manager,</t>
    </r>
    <r>
      <rPr>
        <sz val="10"/>
        <color rgb="FF00B050"/>
        <rFont val="Calibri"/>
        <family val="2"/>
        <scheme val="minor"/>
      </rPr>
      <t xml:space="preserve"> Reactor </t>
    </r>
    <r>
      <rPr>
        <sz val="10"/>
        <color rgb="FF000000"/>
        <rFont val="Calibri"/>
        <family val="2"/>
        <scheme val="minor"/>
      </rPr>
      <t>manager, Deputy for production, electricity manager ,  I&amp;C manager, chiller and ventilation manager, common systems manager, waste treatment manager, chemistry manager, radiation safety manager,</t>
    </r>
  </si>
  <si>
    <t>مطابق تكليف شماره 29 مورخ 10/4/2016 معاون محترم توليد در مورد بررسي ويديوكادرها و نوشتن آنها در ژورنال مخصوص آن، ايرادات و نواقص ويديوكادرها پس از بررسي در ژورنال ثبت پيشنهاد و بهبود در سيستم ارائه اطلاعات به اپراتورهاي اتاق كنترل(ويديوكادرها، ميميك پنل) ثبت گرديد.</t>
  </si>
  <si>
    <r>
      <t xml:space="preserve">Turbine manager, </t>
    </r>
    <r>
      <rPr>
        <sz val="10"/>
        <color rgb="FF00B050"/>
        <rFont val="Calibri"/>
        <family val="2"/>
        <scheme val="minor"/>
      </rPr>
      <t>Reactor</t>
    </r>
    <r>
      <rPr>
        <sz val="10"/>
        <color theme="1"/>
        <rFont val="Calibri"/>
        <family val="2"/>
        <scheme val="minor"/>
      </rPr>
      <t xml:space="preserve"> manager, electricity manager ,  I&amp;C manager, chiller and ventilation manager</t>
    </r>
  </si>
  <si>
    <t xml:space="preserve">آموزش توجيهي طي دستور اداري به شماره 155 در مورخ 26/12/2015 با ثبت در دفترتوجيهاتLGB-1411-1196 صورت گرفت. </t>
  </si>
  <si>
    <r>
      <t>Deputy for production</t>
    </r>
    <r>
      <rPr>
        <sz val="10"/>
        <color rgb="FF00B050"/>
        <rFont val="Calibri"/>
        <family val="2"/>
        <scheme val="minor"/>
      </rPr>
      <t>, Reactor</t>
    </r>
    <r>
      <rPr>
        <sz val="10"/>
        <color rgb="FF000000"/>
        <rFont val="Calibri"/>
        <family val="2"/>
        <scheme val="minor"/>
      </rPr>
      <t xml:space="preserve"> manager, electricity manager ,  I&amp;C manager, Turbine manager, chiller and ventilation manager ,</t>
    </r>
  </si>
  <si>
    <r>
      <t xml:space="preserve">Deputy for production, </t>
    </r>
    <r>
      <rPr>
        <sz val="10"/>
        <color rgb="FF00B050"/>
        <rFont val="Calibri"/>
        <family val="2"/>
        <scheme val="minor"/>
      </rPr>
      <t xml:space="preserve">Reactor </t>
    </r>
    <r>
      <rPr>
        <sz val="10"/>
        <color rgb="FF000000"/>
        <rFont val="Calibri"/>
        <family val="2"/>
        <scheme val="minor"/>
      </rPr>
      <t>manager, electricity manager ,  I&amp;C manager, Turbine manager, chiller and ventilation manager , chemistry manager</t>
    </r>
  </si>
  <si>
    <t>تهيه دفتر مذكور به عهده مديريت ارشد فرايند مي باشد.</t>
  </si>
  <si>
    <t xml:space="preserve">دستورالعمل  مورد بررسي قرار گرفت.كارت اقدامات پرسنل براي تمام تابلوهاي سيگنال اتاق كنترل تهيه شده در اتاق كنترل موجود مي باشد. </t>
  </si>
  <si>
    <r>
      <t xml:space="preserve">Deputy for production, </t>
    </r>
    <r>
      <rPr>
        <sz val="10"/>
        <color rgb="FF00B050"/>
        <rFont val="Calibri"/>
        <family val="2"/>
        <scheme val="minor"/>
      </rPr>
      <t>Reactor</t>
    </r>
    <r>
      <rPr>
        <sz val="10"/>
        <color rgb="FF000000"/>
        <rFont val="Calibri"/>
        <family val="2"/>
        <scheme val="minor"/>
      </rPr>
      <t xml:space="preserve"> manager, electricity manager ,  I&amp;C manager, Turbine manager, chiller and ventilation manager , chemistry manager</t>
    </r>
  </si>
  <si>
    <t>طي دستور اداري به شماره 196 در مورخ 8/3/2016 با ثبت در دفتر دستورات LGB-1411-1178 صورت گرفت.</t>
  </si>
  <si>
    <r>
      <t>Deputy for production,</t>
    </r>
    <r>
      <rPr>
        <sz val="10"/>
        <color rgb="FF00B050"/>
        <rFont val="Calibri"/>
        <family val="2"/>
        <scheme val="minor"/>
      </rPr>
      <t xml:space="preserve"> Reactor </t>
    </r>
    <r>
      <rPr>
        <sz val="10"/>
        <color rgb="FF000000"/>
        <rFont val="Calibri"/>
        <family val="2"/>
        <scheme val="minor"/>
      </rPr>
      <t>manager, electricity manager ,  I&amp;C manager, Turbine manager, chiller and ventilation manager , chemistry manager</t>
    </r>
  </si>
  <si>
    <t xml:space="preserve">چك ليست پذيرش و تحويل شيفت  دفاتر اپراتوري مورد بازنگري قرار گرفت و آيتم تابلوهاي سيگنال  روشن اضافه گرديد. </t>
  </si>
  <si>
    <r>
      <t>Deputy for production</t>
    </r>
    <r>
      <rPr>
        <sz val="10"/>
        <color rgb="FF00B050"/>
        <rFont val="Calibri"/>
        <family val="2"/>
        <scheme val="minor"/>
      </rPr>
      <t xml:space="preserve">, Reactor </t>
    </r>
    <r>
      <rPr>
        <sz val="10"/>
        <color rgb="FF000000"/>
        <rFont val="Calibri"/>
        <family val="2"/>
        <scheme val="minor"/>
      </rPr>
      <t>manager, electricity manager ,  I&amp;C manager, Turbine manager, chiller and ventilation manager , chemistry manager</t>
    </r>
  </si>
  <si>
    <t xml:space="preserve">آموزش توجيهي طي دستور اداري به شماره 155 در مورخ 26/12/2015 با ثبت در دفترتوجيهات LGB-1411-1196 صورت گرفت. </t>
  </si>
  <si>
    <r>
      <t>Deputy for production, R</t>
    </r>
    <r>
      <rPr>
        <sz val="10"/>
        <color rgb="FF00B050"/>
        <rFont val="Calibri"/>
        <family val="2"/>
        <scheme val="minor"/>
      </rPr>
      <t xml:space="preserve">eactor </t>
    </r>
    <r>
      <rPr>
        <sz val="10"/>
        <color rgb="FF000000"/>
        <rFont val="Calibri"/>
        <family val="2"/>
        <scheme val="minor"/>
      </rPr>
      <t>manager, electricity manager ,  I&amp;C manager, Turbine manager, chiller and ventilation manager , chemistry manager</t>
    </r>
  </si>
  <si>
    <t>نحوه صحیح تحویل شیفت در زمان آموزش و امتحان عملی در شبیه ساز جزء موارد اصلی بوده که بصورت دائمی انجام میشود.
Reactor:در برنامه آموزشي حفظ صلاحيت پرسنل اپراتور ديزل گنجانده شده و دوره آموزشي مذكور در مورخ 27/11/94 در مركز آموزش برگزار گرديد. (گراف آموزش در پيوست گنجانده شده است)</t>
  </si>
  <si>
    <r>
      <rPr>
        <sz val="10"/>
        <color rgb="FF00B050"/>
        <rFont val="Calibri"/>
        <family val="2"/>
        <scheme val="minor"/>
      </rPr>
      <t xml:space="preserve">Reactor </t>
    </r>
    <r>
      <rPr>
        <sz val="10"/>
        <color rgb="FF000000"/>
        <rFont val="Calibri"/>
        <family val="2"/>
        <scheme val="minor"/>
      </rPr>
      <t>manager / Electricity manager / Turbine manager /</t>
    </r>
    <r>
      <rPr>
        <sz val="10"/>
        <color rgb="FF00B050"/>
        <rFont val="Calibri"/>
        <family val="2"/>
        <scheme val="minor"/>
      </rPr>
      <t xml:space="preserve"> Head of </t>
    </r>
    <r>
      <rPr>
        <sz val="10"/>
        <color rgb="FF000000"/>
        <rFont val="Calibri"/>
        <family val="2"/>
        <scheme val="minor"/>
      </rPr>
      <t>Human resources and Training center</t>
    </r>
  </si>
  <si>
    <t>دستورالعمل واكنش كاركنان در زمان دريافت سيگنال مورد بررسي قرار گرفت . كارت اقدامات پرسنل براي تمام تابلوهاي سيگنال اتاق كنترل تهيه گرديد.</t>
  </si>
  <si>
    <r>
      <rPr>
        <sz val="10"/>
        <color rgb="FF00B050"/>
        <rFont val="Calibri"/>
        <family val="2"/>
        <scheme val="minor"/>
      </rPr>
      <t xml:space="preserve">Reactor </t>
    </r>
    <r>
      <rPr>
        <sz val="10"/>
        <color rgb="FF000000"/>
        <rFont val="Calibri"/>
        <family val="2"/>
        <scheme val="minor"/>
      </rPr>
      <t>manager / Electricity manager / Turbine manager</t>
    </r>
  </si>
  <si>
    <t>چك ليست پذيرش و تحويل شيفت  دفاتر اپراتوري مورد بازنگري قرار گرفت و آيتم تابلوهاي سيگنال  روشن اضافه گرديد.</t>
  </si>
  <si>
    <r>
      <t xml:space="preserve">Deputy for production / </t>
    </r>
    <r>
      <rPr>
        <sz val="10"/>
        <color rgb="FF00B050"/>
        <rFont val="Calibri"/>
        <family val="2"/>
        <scheme val="minor"/>
      </rPr>
      <t>Reactor</t>
    </r>
    <r>
      <rPr>
        <sz val="10"/>
        <color rgb="FF000000"/>
        <rFont val="Calibri"/>
        <family val="2"/>
        <scheme val="minor"/>
      </rPr>
      <t xml:space="preserve"> manager / Electricity manager / Turbine manager</t>
    </r>
  </si>
  <si>
    <t>راکتور: در برنامه آموزشي حفظ صلاحيت پرسنل اپراتور ديزل گنجانده شده و دوره آموزشي مذكور در مورخ 24،25و27/11/94 برگزار گرديد. . (گراف آموزش در پيوست گنجانده شده است)</t>
  </si>
  <si>
    <t xml:space="preserve">راکتور: اقدامات پرسنل  براي سيگنالهاي دريافتي در پانلهاي محلي  كانالهاي ايمني تامين برق اضطراري مطابق دستورالعمل 16.BU.1 0.00.AB.WI.ATEX.017-1 ويرايش دوم و مدارك كنترل و ابزار دقيق صورت مي گيرد. </t>
  </si>
  <si>
    <r>
      <rPr>
        <sz val="10"/>
        <color rgb="FF00B050"/>
        <rFont val="Calibri"/>
        <family val="2"/>
        <scheme val="minor"/>
      </rPr>
      <t xml:space="preserve">Reactor </t>
    </r>
    <r>
      <rPr>
        <sz val="10"/>
        <color rgb="FF000000"/>
        <rFont val="Calibri"/>
        <family val="2"/>
        <scheme val="minor"/>
      </rPr>
      <t>manager, electricity manager ,  I&amp;C manager, manager of process engineering</t>
    </r>
  </si>
  <si>
    <t>راکتور: تهيه كارت اقدامات پرسنل  براي سيگنالهاي دريافتي در پانلهاي محلي  كانالهاي ايمني تامين برق اضطراري مطابق دستورالعمل 16.BU.1 0.00.AB.WI.ATEX.017-1 ويرايش دوم و مدارك كنترل و ابزار دقيق در دست اقدام است.</t>
  </si>
  <si>
    <t>فايل الكترونيكي در شبكه  به آدرس معاونت فني مهندسي/ مديريت راكتور/ اسناد مشترك/ فايل دفكت هاي راكتور ايجاد گرديد كه تمامي دفكتهاي نوشته شده در ژورنال دفكت در هر شيفت به روز در آن منتقل و ثبت مي گردد(به روز آوري دفكتهاي مذكور تحت كنترل معاون تعميرات و مهندسي راكتور مي باشد).</t>
  </si>
  <si>
    <r>
      <rPr>
        <sz val="10"/>
        <color rgb="FF00B050"/>
        <rFont val="Calibri"/>
        <family val="2"/>
        <scheme val="minor"/>
      </rPr>
      <t xml:space="preserve">Reactor </t>
    </r>
    <r>
      <rPr>
        <sz val="10"/>
        <color rgb="FF000000"/>
        <rFont val="Calibri"/>
        <family val="2"/>
        <scheme val="minor"/>
      </rPr>
      <t>manager, electricity manager ,  I&amp;C manager, Turbine manager, chiller and ventilation manager , chemistry manager</t>
    </r>
  </si>
  <si>
    <t>راکتور: دفتر ثبت بازديد و راهنماي تكميل آن مطابق الزامات مديريت برنامه ريزي و مدارك فني به شمارهLGB-1410-1239 تهيه گرديد.</t>
  </si>
  <si>
    <t>راکتور: راهنماي نحوه تكميل دفتر بازديد تهيه گرديد.</t>
  </si>
  <si>
    <t>راکتور: آموزش توجيهي طي دستور اداري به شماره  142در مورخ8/12/2015(27/9/1394)  با ثبت در دفترتوجيهاتLGB-1411-1196صورت گرفت. (در پيوست گنجانده شده است)</t>
  </si>
  <si>
    <t>راکتور: بازديد از اماكن كار توسط پرسنل اپراتور طبق گراف مشخص و مطابق دستورالعمل انجام بازديد از محل هاي كاري و تجهيزات صورت مي گيرد، علاوه بر آن براي اين منظور چك ليست و نحوه پركردن آن هم تهيه گرديد كه هر دوي آنها در مجموعه برنامه هاي مديريت راكتور موجود است. (در پيوست گنجانده شده است)</t>
  </si>
  <si>
    <t>راکتور: آموزش توجيهي طي دستور اداري به شماره 155 در مورخ 26/12/2015 با ثبت در دفترتوجيهات LGB-1411-1196 صورت گرفت.</t>
  </si>
  <si>
    <r>
      <rPr>
        <sz val="10"/>
        <color rgb="FF00B050"/>
        <rFont val="Calibri"/>
        <family val="2"/>
        <scheme val="minor"/>
      </rPr>
      <t>Reactor</t>
    </r>
    <r>
      <rPr>
        <sz val="10"/>
        <color rgb="FF000000"/>
        <rFont val="Calibri"/>
        <family val="2"/>
        <scheme val="minor"/>
      </rPr>
      <t xml:space="preserve"> manager, electricity manager ,  I&amp;C manager, Turbine manager, Chillness and ventilation manager , chemistry manager</t>
    </r>
  </si>
  <si>
    <t>تغييرات لازم در رگلامنت هاي سرويس فني ديزل ژنراتور اعمال گرديد. رگلامنت هاي مذكور در مجموعه برنامه هاي سالانه مديريت راكتور براي سال2016 گنجانده شد.</t>
  </si>
  <si>
    <t>راکتور: امكان كنترل پارامترهاي كاري تجهيزات ديزل ژنراتور اضطراري در محل مطابق طرح وجود دارد ولي براي بقيه سيستمهاي ايمني اين امكان وجود ندارد. در اين خصوص نامهLTR-1000-142911 مورخ22/5/2016 به طراح  AEPو طرح مشكل ارسال گرديد.</t>
  </si>
  <si>
    <r>
      <rPr>
        <sz val="10"/>
        <color rgb="FF00B050"/>
        <rFont val="Calibri"/>
        <family val="2"/>
        <scheme val="minor"/>
      </rPr>
      <t>Reactor</t>
    </r>
    <r>
      <rPr>
        <sz val="10"/>
        <color rgb="FF000000"/>
        <rFont val="Calibri"/>
        <family val="2"/>
        <scheme val="minor"/>
      </rPr>
      <t xml:space="preserve"> managerr, Turbine manager, chiller and ventilation manager , </t>
    </r>
  </si>
  <si>
    <t>امكان كنترل پارامترهاي كاري تجهيزات ديزل ژنراتور اضطراري در محل مطابق طرح وجود دارد ولي براي بقيه سيستمهاي ايمني اين امكان وجود ندارد. در اين خصوص نامهLTR-1000-142911 مورخ22/5/2016 به طراح  AEPو طرح مشكل ارسال گرديد.</t>
  </si>
  <si>
    <t>مطابق دستورالعمل هاي بهره برداري رئيس شيفت راكتور مي باشد و چنانچه تستهاي كانالهاي برق اضطراري بعد از تعميرات باشد كارشناسان ديزل ژنراتور مي باشند.</t>
  </si>
  <si>
    <t xml:space="preserve">در برنامه آموزشي حفظ صلاحيت پرسنل اپراتور ديزل گنجانده شده و دوره آموزشي مذكور در مورخ 19/10/94 برگزار گرديد. . (گراف آموزش در پيوست گنجانده شده است) </t>
  </si>
  <si>
    <t>تغييرات لازم در رگلامنت هاي سرويس فني ديزل ژنراتور اعمال گرديد. بقيه موارد هم انجام شده است. رگلامنت هاي مذكور در مجموعه برنامه هاي سالانه مديريت راكتور براي سال2016 گنجانده شد.</t>
  </si>
  <si>
    <t>لیستهای مربوطه از مدیریتهای مختلف به مدیر فرآیند ارسال شده است (بجز راکتور و ابزار دقیق که تا کنون پاسخی دریافت نشده است)
راکتور: معاون بهره برداري مديريت راكتور و مشاور آن در هنگام كليدزني هاي مهم بصورت دائم در اتاق كنترل حضور مي يابند.</t>
  </si>
  <si>
    <t>لیستهای مربوطه از مدیریتهای مختلف به مدیر فرآیند ارسال شده است (بجز راکتور و ابزار دقیق که تا کنون پاسخی دریافت نشده است)
راکتور: فهرست كليدزني و فعاليت هاي مهم كه حضور كاركنان اداري فني مافوق ضروري طي نامه شماره LTR-1410-136096 مورخ 2/12/1394به مديريت مهندسي ارشد فرايند ارسال گرديد.</t>
  </si>
  <si>
    <r>
      <rPr>
        <sz val="10"/>
        <color rgb="FF00B050"/>
        <rFont val="Calibri"/>
        <family val="2"/>
        <scheme val="minor"/>
      </rPr>
      <t xml:space="preserve">Reactor </t>
    </r>
    <r>
      <rPr>
        <sz val="10"/>
        <color theme="1"/>
        <rFont val="Calibri"/>
        <family val="2"/>
        <scheme val="minor"/>
      </rPr>
      <t>manager, Turbine manager, chemistry manager, ventilation manager, I&amp;C manager</t>
    </r>
  </si>
  <si>
    <t>لیست تجهیزات توسط مدیریتهای مربوطه اعلام شده است و می بایست نظر نهایی از طرف مدیریت ابزار دقیق اعلام گردد.
راکتور: قبلاَيك نسخه كاغذي از ليست تجهيزات دستي تحويل گرديد و در تاريخ 14/9/1394 طي نامه اي به شماره LTR-1410-129666 به مديريت كنترل و ابزار دقيق ارسال گرديد</t>
  </si>
  <si>
    <t>تغييرات لازم اعمال گرديد و كارت هاي بازنگري مربوبطه در تاريخ 30/8/1394 تحويل مديريت برنامه ريزي و مدارك فني گرديد.</t>
  </si>
  <si>
    <r>
      <rPr>
        <sz val="10"/>
        <color rgb="FF00B050"/>
        <rFont val="Calibri"/>
        <family val="2"/>
        <scheme val="minor"/>
      </rPr>
      <t xml:space="preserve">Reactor </t>
    </r>
    <r>
      <rPr>
        <sz val="10"/>
        <color theme="1"/>
        <rFont val="Calibri"/>
        <family val="2"/>
        <scheme val="minor"/>
      </rPr>
      <t>manager / Electricity manager</t>
    </r>
  </si>
  <si>
    <t>دریافت شده اند
راکتور: طي نامه LTR-1410-133191 مورخ 27/10/94 بلانكهاي قطع و وصل به مركز آموزش ارسال گرديد.</t>
  </si>
  <si>
    <t>بلانکها دریافت شده است/
راکتور:طي نامه LTR-1410-133191 مورخ 27/10/94 بلانكهاي قطع و وصل به مركز آموزش ارسال گرديد.</t>
  </si>
  <si>
    <t>انجام شده است/ فایل اجرای  مصوب؟</t>
  </si>
  <si>
    <t>دستورالعمل ارزيابي اثربخشي اقدامات اصلاحي بررسي رويدادها به شماره: 
99BU.1 0.0.AB.INS-MSIM0593
تهيه شده است</t>
  </si>
  <si>
    <t>نقطه نظرات برروي مدرك 
90BU.1 0.0.AB.PL.BNPP1151
پذيرفته و اعمال شده و توسط نامه اي به مديريت محترم امور مجوزها و پادمان شركت توليد و توسعه جهت بررسي و تاييد ارسال شده است- نامه شماره LTR-1000-128982 مورخ 4/9/94----
آخرين نقطه نظرات دريافتي از دفتر امور ايمني هسته اي طي نامه شماره 946852-4500 مورخ 17/12/1394 رفع گرديد و مدرک پس از اعمال تصحيحات لازم مجددا جهت اخذ تاييديه آن دفتر محترم طي نامه شماره 141629-1000 مورخ 18/02/1395 ارسال گرديده است.</t>
  </si>
  <si>
    <t>بر اساس قرار داد پشتیبانی فنی درخواست تهیه شده و به پيمانكار ارسال گرديد</t>
  </si>
  <si>
    <t xml:space="preserve">ویرایش جدید دستورالعمل بررسی حادثه به زبان روسی وفارسی تهیه شده است و اکثر امضاءها دریافت شده است . </t>
  </si>
  <si>
    <t xml:space="preserve">از حدود يكسال و نيم پيش بصورت مداوم انجام ميشده و نيز درحال انجام مي باشد. وليكن ليست كاملي كه به تاييد سرمهندس و معاونت ايمني برسد هنوز تهيه نشده است.(ار اهداف ساليانه هرساله آورده ميشود براي كاملتر شدن ليست مذكور تا سرمهندس و معاونت ايمني به تاييد برسانند) ليستي كه تاكنون تهيه شده جون به نظر ميرسد كه كامل نباشد مورد تاييد سرمهندس و معاونت ايمني نمي باشد.تا 95/06/31 انجام می گردد . </t>
  </si>
  <si>
    <t>دستورالعمل كنترل ايمني هسته اي به شماره INS-1220-07 در تاريخ 10/24/ 93 اجرايي شده است.
(بازنگری غیر دوره‌ای انجام شود)</t>
  </si>
  <si>
    <t xml:space="preserve">مقرر گردید بانک مذکور از طریق شرکت توانا پی گیری شود. پیشنهاد پروژه و برنامه زمانبندی ارائه و به تایید نیروگاه رسیده است و در حال طی کردن تایید قرار داد با شرکت توانا می باشد </t>
  </si>
  <si>
    <t xml:space="preserve">در دست پیگیری می باشد. </t>
  </si>
  <si>
    <t>انجام نشده است</t>
  </si>
  <si>
    <t>پیش بینی می گردد در نیمه دوم سال اجرا گردد</t>
  </si>
  <si>
    <t>در ويرايش جديد دستورالعمل لحاظ گرديد.</t>
  </si>
  <si>
    <t>بر اساس ابلاغيه مدير عامل كميته مديريت حوادث شديد در نيروگاه تشكيل گرديد</t>
  </si>
  <si>
    <t xml:space="preserve">بازرسی انجام شد گزارش تا 95/03/10 تدوین می گردد . </t>
  </si>
  <si>
    <t>شماره گزارش RPT-1024-04-16</t>
  </si>
  <si>
    <t>ابلاغيه جديد در رابطه با آزمون ها در سال 94 تهيه و از طرف مدير عامل ابلاغ گرديد. موارد در ابلاغيه جديد لحاظ شده است</t>
  </si>
  <si>
    <r>
      <t xml:space="preserve">
بر اساس نتایج </t>
    </r>
    <r>
      <rPr>
        <u/>
        <sz val="10"/>
        <color theme="3" tint="-0.249977111117893"/>
        <rFont val="Calibri"/>
        <family val="2"/>
        <scheme val="minor"/>
      </rPr>
      <t xml:space="preserve">نشست فنی گروه کارشناسی وانو در نیروگاه و بررسی اقدامات اصلاحی این حوزه </t>
    </r>
    <r>
      <rPr>
        <sz val="10"/>
        <color theme="3" tint="-0.249977111117893"/>
        <rFont val="Calibri"/>
        <family val="2"/>
        <scheme val="minor"/>
      </rPr>
      <t>، خودارزیابی بر اساس مدارک ذیل مورد بررسی و تایید کارشناسان وانو و متولی حوزه و نهایتا مورد تصویب مدیرعامل نیروگاه قرار گرفته و با دستور رییس نیروگاه در برنامه اقدامات اصلاحی گنجانده شد.</t>
    </r>
  </si>
  <si>
    <r>
      <t xml:space="preserve">خودارزیابی 
مطابق با </t>
    </r>
    <r>
      <rPr>
        <u/>
        <sz val="10"/>
        <color theme="1"/>
        <rFont val="Calibri"/>
        <family val="2"/>
        <scheme val="minor"/>
      </rPr>
      <t>برنامه همکاری با وانو و ابلاغ مربوطه</t>
    </r>
  </si>
  <si>
    <t xml:space="preserve">A) Разработать план-график внедрения базы данных по учету событий, определяющий основные этапы и конкретные сроки реализации каждого этапа. </t>
  </si>
  <si>
    <t>B) После обучения и лицензирования специалистов по методологии  определения коренных причин в программы первичной подготовки и поддержания квалификации персонала АЭС, ответственного за проведение расследовании событий, включить тему «Методики определения коренных причин».</t>
  </si>
  <si>
    <t>C) При проведении самооценок на АЭС использовать рекомендации руководства ВАО АЭС GL 2001-07: Principles for Effective Self-Assessment and Corrective Action Programs</t>
  </si>
  <si>
    <t>* Holding Self-assessments about AFI and organizing for formulating the corrective measures in relevant areas based on WANO documents According to the order for conducting the program of interaction with WANO-MC for  2016-17:</t>
  </si>
  <si>
    <t>بر اساس نتایج نشست فنی گروه کارشناسی وانو در نیروگاه و بررسی اقدامات اصلاحی این حوزه ، خودارزیابی بر اساس مدارک ذیل مورد بررسی و تایید کارشناسان وانو و متولی حوزه و نهایتا مورد تصویب مدیرعامل نیروگاه قرار گرفته و با دستور رییس نیروگاه در برنامه اقدامات اصلاحی گنجانده شد.</t>
  </si>
  <si>
    <t>• Сделать запрос через ВАО АЭС-МЦ о применяемых на других АЭС методах анализа состояния оборудования, анализа тенденций изменения ключевых эксплуатационных параметров, а также анализа дефектов оборудования.</t>
  </si>
  <si>
    <t>·      При выборе контролируемых ключевых эксплуатационных параметров руководствоваться требованиями Технологического Регламента, паспортов оборудования, технических условий на работу оборудования, а также эксплуатационным опытом.</t>
  </si>
  <si>
    <t>• Разработать план-график внедрения единой базы данных дефектов оборудования, определяющий основные этапы и конкретные сроки реализации каждого этапа.</t>
  </si>
  <si>
    <t>• Сделать запрос через ВАО АЭС-МЦ о применяемых на других АЭС методах управления временными модификациями.</t>
  </si>
  <si>
    <t>• Определить и задокументировать требование по максимальной длительности временных модификаций – не более 1 года или одной топливной кампании.</t>
  </si>
  <si>
    <t>• Определить ответственных лиц за включение в графики ремонта мероприятий по устранению временных модификаций. По окончании ремонта обязать ответственных лиц подтверждать документально устранение временных модификаций.</t>
  </si>
  <si>
    <t xml:space="preserve">Deputy for engineering and technical support </t>
  </si>
  <si>
    <t>(قرار بود اين آيتم فقط به صورت توصيه به نيروگاه باشد )</t>
  </si>
  <si>
    <t>(به صورت دائمي در حال  اجرا است)</t>
  </si>
  <si>
    <t xml:space="preserve">(تا نه ماه ديگر انجام خواهد شد (بهمن 94) ) </t>
  </si>
  <si>
    <t>A) Расмотреть возможность разработки план-график внедрения СОАИ, определяющий основные этапы и конкретные сроки реализации каждого этапа.</t>
  </si>
  <si>
    <t>C) Провести внутреннюю самооценку по базовым принципам работы операторов БЩУ в соответствии с документом ВАО АЭС IGRD 002 “Self-Assessment Guide, Operator Fundamentals” («Руководство по самооценке выполнения базовых принципов работы оператора»). Запланировать периодическое проведение самооценки по данной теме с целью оценки прогресса по данной области.</t>
  </si>
  <si>
    <t>B) Учитывать как внутренний, так и внешний опыт эксплуатации при разработке планов подготовки оперативного персонала БЩУ на ПМТ.</t>
  </si>
  <si>
    <t>ОТЧЕТ по обменному визиту Представителей ВАО АЭС-МЦ на АЭС Бушер
•• С целью контроля эффективности принятых корректирующих мероприятий провести внутреннюю самооценку по направлению, в соответствии с критериями, установленными в документе ВАО АЭС «ПЗКВ», до проведения повторной партнерской проверки.
Дополнительные мероприятий по данным ОДУ:</t>
  </si>
  <si>
    <r>
      <t>AFI</t>
    </r>
    <r>
      <rPr>
        <b/>
        <sz val="12"/>
        <color rgb="FFFF0000"/>
        <rFont val="Calibri"/>
        <family val="2"/>
        <scheme val="minor"/>
      </rPr>
      <t xml:space="preserve"> TR.1-1 </t>
    </r>
    <r>
      <rPr>
        <b/>
        <sz val="12"/>
        <color theme="1"/>
        <rFont val="Calibri"/>
        <family val="2"/>
        <scheme val="minor"/>
      </rPr>
      <t>Corrective measures - Corrective measures in the field of Human Resources and Training</t>
    </r>
  </si>
  <si>
    <t>اقدامات اصلاحی</t>
  </si>
  <si>
    <r>
      <rPr>
        <b/>
        <sz val="11"/>
        <color rgb="FFFF0000"/>
        <rFont val="Calibri"/>
        <family val="2"/>
        <scheme val="minor"/>
      </rPr>
      <t>Safety Culture</t>
    </r>
    <r>
      <rPr>
        <b/>
        <sz val="11"/>
        <rFont val="Calibri"/>
        <family val="2"/>
        <scheme val="minor"/>
      </rPr>
      <t xml:space="preserve"> Corrective measures</t>
    </r>
  </si>
  <si>
    <t>ملاحظات</t>
  </si>
  <si>
    <t>Manager of emergency planning, Head of Human resources and Training center</t>
  </si>
  <si>
    <t>Deputy for safety / Head of Human resources and Training center / Manager of Managing system and supervision</t>
  </si>
  <si>
    <t>Deputy for safety / Head of Human resources and Training center / Manager of Managing system and supervision / WANO OSR</t>
  </si>
  <si>
    <t>درواقع مدرك: آئين نامه
 90BU.1 0.0.AB.WI.BNPP011
با قيد الزامات سخت گيرانه و محتاطانه در اتخاذ تصميمات مي باشد.تغييرات لازم در آئين نامه بصورت دستور سرمهندس تنظيم شده و در حال حاضر در دست بررسي معاون تولي مي باشد. براساس بند 2 اين دستور(роспоражение)، مدير برنامه ريزي و مدارك فني تغييرات لازم را پس از تصويب دستور فوقالذكر در آئين نامه اعمال مي نمايد.</t>
  </si>
  <si>
    <r>
      <t xml:space="preserve">بصورت دائمي انجام مي پذيرد و گزارش در مورخ 26/02/95 به کمیته عالی ایمنی ارائه گردید </t>
    </r>
    <r>
      <rPr>
        <sz val="9"/>
        <color rgb="FFFF0000"/>
        <rFont val="Calibri"/>
        <family val="2"/>
        <scheme val="minor"/>
      </rPr>
      <t>(گزارش ارسالی آیا ملزومات فکت را پوشش داده است؟)</t>
    </r>
  </si>
  <si>
    <r>
      <t xml:space="preserve">کلیه گزارشات به شرکت تولید وتوسعه ارسال می گردد گزارشات طی نامه از تولید وتوسعه جهت ارزیابی مستقل به توانا ارسال می گردد . نامه شماره LTR-4900-954882
</t>
    </r>
    <r>
      <rPr>
        <sz val="9"/>
        <color rgb="FFFF0000"/>
        <rFont val="Calibri"/>
        <family val="2"/>
        <scheme val="minor"/>
      </rPr>
      <t>نتیجه غایی برای رفع فکت؟</t>
    </r>
  </si>
  <si>
    <r>
      <t xml:space="preserve">مانند بند 1.6  اقدام گردید
</t>
    </r>
    <r>
      <rPr>
        <sz val="9"/>
        <color rgb="FFFF0000"/>
        <rFont val="Calibri"/>
        <family val="2"/>
        <scheme val="minor"/>
      </rPr>
      <t xml:space="preserve"> (شماره نامه؟ نتیجه؟)</t>
    </r>
  </si>
  <si>
    <r>
      <t xml:space="preserve">یک بند در ارتباط با اقدام اصلاحي (بند 6.11.1.6 a) در مدرک مذکور اضافه گرديد. و طي نامه شماره 128982-1000 مورخ 04/09/1394 به دفتر امور ايمني تهران و مديريت سيستم مديريت و نظارت اطلاع رساني گرديده است.
</t>
    </r>
    <r>
      <rPr>
        <sz val="9"/>
        <color rgb="FFFF0000"/>
        <rFont val="Calibri"/>
        <family val="2"/>
        <scheme val="minor"/>
      </rPr>
      <t>(کدام بند ؟؟)</t>
    </r>
  </si>
  <si>
    <r>
      <t xml:space="preserve">در برنامه همكاري وانو و نيروگاه در سال 2016 و 2017 به شماره Bushehr-p-2016-17 موارد لحاظ شده است. 
</t>
    </r>
    <r>
      <rPr>
        <sz val="9"/>
        <color rgb="FFFF0000"/>
        <rFont val="Calibri"/>
        <family val="2"/>
        <scheme val="minor"/>
      </rPr>
      <t>(عدم پوشش فکت)</t>
    </r>
  </si>
  <si>
    <r>
      <t xml:space="preserve">انجام شد نامه ها 
141934-1020
1020-141936
</t>
    </r>
    <r>
      <rPr>
        <sz val="9"/>
        <color rgb="FFFF0000"/>
        <rFont val="Calibri"/>
        <family val="2"/>
        <scheme val="minor"/>
      </rPr>
      <t>ابلاغیه؟؟؟</t>
    </r>
  </si>
  <si>
    <t>Manager of management system and supervision / WANO OSR</t>
  </si>
  <si>
    <t>تا پایان 2016</t>
  </si>
  <si>
    <t>Preparing the procedure of evaluation of corrective measures and reviewing their effectiveness.</t>
  </si>
  <si>
    <t>Monitoring and analysis of effectiveness of corrective measures in order to evaluate corrective measures and avoiding the recurrence of accidents.</t>
  </si>
  <si>
    <t>In order to find root cause of accidents and determine exactly the root causes , also it is necessary to have specialist for methodology of investigate the accidents.</t>
  </si>
  <si>
    <t>During 2016</t>
  </si>
  <si>
    <t xml:space="preserve">پس از عملیاتی شدن آیتم 6.11 انجام خواهد شد. مهلت اجراء متناسب با حجم نیازهای آموزشی مصوب تعیین خواهد شد ( مدير آموزش)
</t>
  </si>
  <si>
    <t>По результатам анализа данной «Программы…» Московский центр предлагает добавить следующие мероприятия для ОДУ ОР.1-1:</t>
  </si>
  <si>
    <t>1. Ввести в программы первоначального обучения и поддержания квалификации операторов БПУ дополнительный курс по базовым принципам работы оператора. В качестве основы для такого обучения можно использовать следующие документы ВАО АЭС:</t>
  </si>
  <si>
    <t xml:space="preserve">1.1. Отчет SOER 2013-1 “Operator Fundamentals” («Базовые принципы работы оператора»); </t>
  </si>
  <si>
    <t>1.2. Документ ВАО АЭС IGRD 002 “Self-Assessment Guide, Operator Fundamentals” («Руководство по самооценке выполнения базовых принципов работы оператора»);</t>
  </si>
  <si>
    <t>1.3. Документ ВАО АЭС IGRD 003 “Your Role In Operator Fundamentals” (“Роль оперативных работников в выполнении базовых принципов эксплуатации»);</t>
  </si>
  <si>
    <t>1.4. Документ ВАО АЭС GL 2001-02 “Guidelines for the Conduct of Operations at Nuclear Power Plants” («Руководство по организации эксплуатации на АЭС»).</t>
  </si>
  <si>
    <t>2. Провести опрос среди оперативного персонала, а затем анализ и разъяснительную работу для персонала по всем неясным моментам в ТРБЭ, инструкциях по ликвидации аварий, ИЭ РУ.  Четко определить случаи, когда операторы должны вручную аварийно остановить реактор.</t>
  </si>
  <si>
    <t xml:space="preserve">3. Выполнить анализ структуры существующих аварийных процедур и определить, пригодны ли существующие процедуры для использования в таких ситуациях, когда трудно точно определить событие при наличии многочисленных отказов. </t>
  </si>
  <si>
    <t>4. Определить четкий порядок действий в случае выявления ошибок в процедурах, в том числе во время выполнения действий по процедурам.</t>
  </si>
  <si>
    <t>5. Регулярно выполнять следующие мероприятия:</t>
  </si>
  <si>
    <t>5.1. Руководителям эксплуатации и учебного подразделения проводить систематизированные оценочные наблюдения за работой составов смен оперативного персонала на ПМТ по сценариям, включающим в себя сложные и/или многочисленные отказы.</t>
  </si>
  <si>
    <t>5.2. Подчеркивать важность соблюдения базовых принципов работы оператора во время предтренажерных и тренажерных занятий, а также в работе руководителей эксплуатации и начальников смен с персоналом (в том числе во время наблюдений руководителей за работой операторов на ПМТ по учебным и оценочным сценариям). В обучающие и оценочные сценарии тренажерных занятий включать элементы и ситуации, с помощью которых персонал БПУ сможет попрактиковаться в использовании базовых принципов работы оператора.</t>
  </si>
  <si>
    <t xml:space="preserve">  Head of Human Resources and Training Center </t>
  </si>
  <si>
    <t>بر اساس ملاحظات وانو طی نامه MC-16/0100 مورخ 26.01.2016  مورد تصویب سرمهندس نیروگاه قرار گرفته و با دستور رییس و مدیرعامل نیروگاه در برنامه اقدامات اصلاحی گنجانده شد.</t>
  </si>
  <si>
    <t xml:space="preserve">  
LTR-1100-136634
1394/12/8
Deputy for production
احتراماً، بازگشت به نامه وانو مرکز مسکو به شماره -MC-16/0100 26.01.2016 در خصوص لحاظ نمودن تدابیر تکمیلی در برنامه اقدامات اصلاحی نیروگاه مرتبط با ارزیابی همتایی وانو سال 2015 و با توجه به بند یک این نامه در خصوص تهیه کورس تکمیلی در زمینه مهارت‌های پایه اپراتوری در چارچوب مدارک توصیه شده در زیر بندهای 1.1 تا 1.4، به پیوست سرفصل دوره مذکور جهت بررسی و اظهار نظر تقدیم می‌گردد، بدیهی است بر اساس این سرفصل دوره مهارت‌های اپراتوری در مرکز منابع انسانی و آموزش تهیه و در قالب برنامه حفظ صلاحیت برای کارکنان اتاق کنترل اجرا خواهد شد. دستور تسریع در بررسی و اظهار نظر مزید امتنان می‌باشد.
Head of Human Resources and Training Center</t>
  </si>
  <si>
    <t xml:space="preserve">جانشین معاون تولید، با سلام لطفا با هماهتگی با آموزش موارد بررسی شوند. به نظر اینجانب ایتم 1 و زیر ایتمهای مربوطه،و ایتم 5.2 در حوزه اموزش باید برنامه ریزی و اجرا گردد.سایر ایتمها در معاونت تولید و آیتم 5.1 نیز باید مشترکا برنامه ریزی شود.در خصوص موارد مربوط به معاونت تولید و موارد مشترک با اموزش برنامه اقدام اصلاحی تهیه و تایید گردد.1394/11/11
معاون تولید </t>
  </si>
  <si>
    <t>With purpose of establishing to control effective implementation of Corrective actions, holding internal self-assessments on the area Leadership «Лидерство» concerning the criterias which emphesised by WANO PSUR - ВАО АЭС «ПЗКВ»,  документов и руководств ВАО АЭС по проведению самооценки по данной области:</t>
  </si>
  <si>
    <t>1) - WANO GL 2015-01: Guidelines for Implementing a Framework to Significantly Improve Nuclear Plant Performance.</t>
  </si>
  <si>
    <t>2) - WANO GL 2001-07: Principles for Effective Self-Assessment and Corrective Action Programs.</t>
  </si>
  <si>
    <t>3) - WANO PL 2012-01: Principles for Strong Governance and Oversight of Nuclear Power Organisation.</t>
  </si>
  <si>
    <t>4) - WANO PL 2012-03: Management and Leadership Development.</t>
  </si>
  <si>
    <t>5) - WANO PL 2012-04: Leadership Fundamentals to Achieve and Sustain Excellent Station Performance.</t>
  </si>
  <si>
    <t>6) - WANO GL 2001-01: Guidelines for the Organisation and Administration of Nuclear Power Plants.</t>
  </si>
  <si>
    <t xml:space="preserve">بر اساس نتایج نشست فنی گروه کارشناسی وانو در نیروگاه و بررسی اقدامات اصلاحی این حوزه ، خودارزیابی بر اساس مدارک ذیل مورد بررسی و تایید کارشناسان وانو و متولی حوزه و نهایتا مورد تصویب مدیرعامل نیروگاه قرار گرفته و با دستور رییس نیروگاه در برنامه اقدامات اصلاحی گنجانده شد:
</t>
  </si>
  <si>
    <r>
      <rPr>
        <sz val="10"/>
        <color rgb="FFFF0000"/>
        <rFont val="Calibri"/>
        <family val="2"/>
        <scheme val="minor"/>
      </rPr>
      <t>دی</t>
    </r>
    <r>
      <rPr>
        <sz val="10"/>
        <color theme="1"/>
        <rFont val="Calibri"/>
        <family val="2"/>
        <scheme val="minor"/>
      </rPr>
      <t xml:space="preserve"> 1395</t>
    </r>
  </si>
  <si>
    <t>Deputy for production / Deputy for safety / WANO OSR</t>
  </si>
  <si>
    <t xml:space="preserve">Deputy for production / Deputy for safety </t>
  </si>
  <si>
    <t>GL 2001-07: Principles for Effective Self-Assessment and Corrective Action Programs</t>
  </si>
  <si>
    <t>Head of Human resources and Training center / Deputy for safety / Manager of Managing system and supervision</t>
  </si>
  <si>
    <t>بر اساس نتایج نشست فنی 20/2/1395 گروه کارشناسی وانو در نیروگاه و بررسی اقدامات اصلاحی این حوزه ، خودارزیابی بر اساس مدارک ذیل مورد بررسی و تایید کارشناسان وانو و متولی حوزه و نهایتا مورد تصویب مدیرعامل نیروگاه قرار گرفته و با دستور رییس نیروگاه در برنامه اقدامات اصلاحی گنجانده شد.</t>
  </si>
  <si>
    <t>Holding Self-assessments about AFI and organizing for formulating the corrective measures in area based on WANO documents:
(According to the order for conducting the program of interaction with WANO-MC for  2016-17) Самооценка по Руководствам ВАО АЭС:</t>
  </si>
  <si>
    <t>Holding Self-assessments about AFI and organizing for formulating the corrective measures in relevant areas based on WANO documents, according the program of interaction with WANO-MC for  2016-17:</t>
  </si>
  <si>
    <t>انجام خودارزیابی.
(بر اساس برنامه همکاری 2016-17 با وانو و ابلاغ مربوطه افزوده شده و تصویب شد.)
Самооценка по Руководствам ВАО АЭС:</t>
  </si>
  <si>
    <t>انجام خودارزیابی.
(بر اساس برنامه همکاری 2016-17 با وانو و ابلاغ مربوطه افزوده شده و تصویب شد.)
Самооценка по Руководствам ВАО АЭС:
بند 1.5.6</t>
  </si>
  <si>
    <t>دستور‌العمل ارزيابي اثر بخشي اقدامات اصلاحي بررسي رويدادها  99.BU.1 0.0.AB.INS.MSIM0593</t>
  </si>
  <si>
    <t>Deputy for engineering and technical support / WANO OSR</t>
  </si>
  <si>
    <t>Целевое наблюдение Представителя ВАО АЭС-МЦ на площадке АЭ</t>
  </si>
  <si>
    <t>Целевое наблюдение Представителя ВАО АЭС-МЦ на площадке АЭС</t>
  </si>
  <si>
    <t>Целевое наблюдение Представителя ВАО АЭС-МЦ на площадке АЭС.</t>
  </si>
  <si>
    <t>توضیحات: 
رنگ سبز در ستون وضعیت: اقدام اصلاحی به نحو رضایتبخش انجام شده است.
رنگ زرد در ستون وضعیت: اقدام اصلاحی کامل انجام نشده و در حال پیگیری است.
رنگ قرمز در ستون وضعیت: اقدام اصلاحی بموقع یا بطور کامل انجام نشده یا نتایج اجرا رضایتبخش نبوده است و نیاز به توجه مجدد دارد.
رنگ سفید یا بدون رنگ: موعد انجام اقدام و یا موعد بررسی وضعیت فرا نرسیده است.</t>
  </si>
  <si>
    <r>
      <t xml:space="preserve">Responsible Entity
</t>
    </r>
    <r>
      <rPr>
        <b/>
        <sz val="10"/>
        <color rgb="FFFF0000"/>
        <rFont val="Calibri"/>
        <family val="2"/>
        <scheme val="minor"/>
      </rPr>
      <t>Manager of emergency planning</t>
    </r>
  </si>
  <si>
    <r>
      <rPr>
        <b/>
        <sz val="11"/>
        <color rgb="FFFF0000"/>
        <rFont val="Calibri"/>
        <family val="2"/>
        <scheme val="minor"/>
      </rPr>
      <t>SAM</t>
    </r>
    <r>
      <rPr>
        <b/>
        <sz val="11"/>
        <rFont val="Calibri"/>
        <family val="2"/>
        <scheme val="minor"/>
      </rPr>
      <t xml:space="preserve"> Corrective measures</t>
    </r>
  </si>
  <si>
    <r>
      <t xml:space="preserve">Responsible entity
</t>
    </r>
    <r>
      <rPr>
        <b/>
        <sz val="10"/>
        <color rgb="FFFF0000"/>
        <rFont val="Calibri"/>
        <family val="2"/>
        <scheme val="minor"/>
      </rPr>
      <t>Deputy for Safety</t>
    </r>
  </si>
  <si>
    <r>
      <t xml:space="preserve">Responsible entity
</t>
    </r>
    <r>
      <rPr>
        <b/>
        <sz val="10"/>
        <color rgb="FFFF0000"/>
        <rFont val="Calibri"/>
        <family val="2"/>
        <scheme val="minor"/>
      </rPr>
      <t>Head of Human resources and Training center</t>
    </r>
  </si>
  <si>
    <r>
      <t xml:space="preserve">Responsible entity
</t>
    </r>
    <r>
      <rPr>
        <b/>
        <sz val="10"/>
        <color rgb="FFFF0000"/>
        <rFont val="Calibri"/>
        <family val="2"/>
        <scheme val="minor"/>
      </rPr>
      <t>Radiation safety manager</t>
    </r>
  </si>
  <si>
    <r>
      <t xml:space="preserve">Responsible entity
</t>
    </r>
    <r>
      <rPr>
        <b/>
        <sz val="10"/>
        <color rgb="FFFF0000"/>
        <rFont val="Calibri"/>
        <family val="2"/>
        <scheme val="minor"/>
      </rPr>
      <t>Head of Operating Experiences Group</t>
    </r>
  </si>
  <si>
    <t>Manager of management system and supervision / Deputy for M&amp;R</t>
  </si>
  <si>
    <r>
      <t xml:space="preserve">ارزيابي هدفمند نماينده وانو در نيروگاه با موضوع </t>
    </r>
    <r>
      <rPr>
        <u/>
        <sz val="10"/>
        <color theme="1"/>
        <rFont val="Calibri"/>
        <family val="2"/>
        <scheme val="minor"/>
      </rPr>
      <t>خودارزیابی</t>
    </r>
    <r>
      <rPr>
        <sz val="10"/>
        <color theme="1"/>
        <rFont val="Calibri"/>
        <family val="2"/>
        <scheme val="minor"/>
      </rPr>
      <t xml:space="preserve">
</t>
    </r>
  </si>
  <si>
    <r>
      <t xml:space="preserve">انجام خودارزیابی.
(بر اساس برنامه همکاری 2016-17 با وانو و ابلاغ مربوطه افزوده شده و تصویب شد.)
خودارزيابي مديريت نيروگاه در حوزه </t>
    </r>
    <r>
      <rPr>
        <u/>
        <sz val="10"/>
        <color theme="1"/>
        <rFont val="Calibri"/>
        <family val="2"/>
        <scheme val="minor"/>
      </rPr>
      <t>مديريت و رهبري</t>
    </r>
    <r>
      <rPr>
        <sz val="10"/>
        <color theme="1"/>
        <rFont val="Calibri"/>
        <family val="2"/>
        <scheme val="minor"/>
      </rPr>
      <t xml:space="preserve">
Самооценка по Руководствам ВАО АЭС:</t>
    </r>
  </si>
  <si>
    <t xml:space="preserve">ماموریت جانشین معاون نت 
نسخه اصلی: تدوین برنامه بهبود در حوزه ایمنی هسته ای (تولید و تعمیرات) </t>
  </si>
  <si>
    <t xml:space="preserve"> كليد زنيهاي مهم تعیین شوند.</t>
  </si>
  <si>
    <r>
      <t>·</t>
    </r>
    <r>
      <rPr>
        <sz val="7"/>
        <color theme="1"/>
        <rFont val="Times New Roman"/>
        <family val="1"/>
      </rPr>
      <t xml:space="preserve">         </t>
    </r>
    <r>
      <rPr>
        <u/>
        <sz val="10"/>
        <color theme="1"/>
        <rFont val="Calibri"/>
        <family val="2"/>
        <scheme val="minor"/>
      </rPr>
      <t xml:space="preserve">WANO IGRD 002 "Self-Assessment Guide, Operator Fundamentals" </t>
    </r>
    <r>
      <rPr>
        <sz val="10"/>
        <color theme="1"/>
        <rFont val="Calibri"/>
        <family val="2"/>
        <scheme val="minor"/>
      </rPr>
      <t xml:space="preserve">(«Guide to perform self-assessment of the basic principles of the operator"). </t>
    </r>
  </si>
  <si>
    <t>According to the program of interaction with WANO-MC for  2016-17 Holding Self-assessments about AFI and organizing for formulating the corrective measures in relevant areas based on each below documents:
Самооценка по Руководствам ВАО АЭС:</t>
  </si>
  <si>
    <t>مستندات اجرا؟؟؟؟</t>
  </si>
  <si>
    <t>دستور مدیرعامل: انجام شود و سپس الکترونیکی شود مانند مکانیک</t>
  </si>
  <si>
    <r>
      <t>Deputy for production / Head of Human Resources and Training Center</t>
    </r>
    <r>
      <rPr>
        <sz val="9"/>
        <color theme="1"/>
        <rFont val="Calibri"/>
        <family val="2"/>
        <scheme val="minor"/>
      </rPr>
      <t xml:space="preserve">  / Manager of management system and supervision</t>
    </r>
  </si>
  <si>
    <t>Reactor manager / Electricity manager / I&amp;C manager / Deputy for engineering and technical support</t>
  </si>
  <si>
    <r>
      <t xml:space="preserve">این سناریو جز سناریوهای مصوب حفظ سطح کارکنان اتاق کنترل می باشد.
</t>
    </r>
    <r>
      <rPr>
        <sz val="9"/>
        <color rgb="FFFF0000"/>
        <rFont val="Calibri"/>
        <family val="2"/>
        <scheme val="minor"/>
      </rPr>
      <t>دستور مدیرعامل: ابلاغ مشترک تولید با آموزش جهت آموزش کلیه اپراتورها در این زمینه تهیه و ابلاغ گردد.</t>
    </r>
  </si>
  <si>
    <t>7 مدرک تهیه شده است.</t>
  </si>
  <si>
    <t>شهریور 1395</t>
  </si>
  <si>
    <t>زمستان 95</t>
  </si>
  <si>
    <t xml:space="preserve">Deputy for production
 /  
 Head of Human Resources and Training Center </t>
  </si>
  <si>
    <t>WANO TSM on BNPP hold</t>
  </si>
  <si>
    <t>آذر 1395</t>
  </si>
  <si>
    <t xml:space="preserve"> 96 اردیبهشت</t>
  </si>
  <si>
    <t>Deputy for technical and engineering</t>
  </si>
  <si>
    <t>Head of Operating Experiences Group</t>
  </si>
  <si>
    <t>Deputy for Safety</t>
  </si>
  <si>
    <t>blank</t>
  </si>
  <si>
    <t>3</t>
  </si>
  <si>
    <t>2</t>
  </si>
  <si>
    <t>4</t>
  </si>
  <si>
    <t>5</t>
  </si>
  <si>
    <t>6</t>
  </si>
  <si>
    <t>7</t>
  </si>
  <si>
    <t>8</t>
  </si>
  <si>
    <t>9</t>
  </si>
  <si>
    <t>10</t>
  </si>
  <si>
    <t>LF.1-1</t>
  </si>
  <si>
    <t>ОР.2-1</t>
  </si>
  <si>
    <t>OF.1-1</t>
  </si>
  <si>
    <t>OP.1-1</t>
  </si>
  <si>
    <t xml:space="preserve">MA.2-1 </t>
  </si>
  <si>
    <t>EN.1-1</t>
  </si>
  <si>
    <t xml:space="preserve">CM.3-1 </t>
  </si>
  <si>
    <t>CY.1-1</t>
  </si>
  <si>
    <t>EP.2-1</t>
  </si>
  <si>
    <t>PI.2-1</t>
  </si>
  <si>
    <t>RP.3-1</t>
  </si>
  <si>
    <t>RP.4-1</t>
  </si>
  <si>
    <t>HU.1-1</t>
  </si>
  <si>
    <t>TR.1-1</t>
  </si>
  <si>
    <t>Safety Culture</t>
  </si>
  <si>
    <t>SAM</t>
  </si>
  <si>
    <t>N</t>
  </si>
  <si>
    <t>total</t>
  </si>
  <si>
    <t>11</t>
  </si>
  <si>
    <t>SAM management</t>
  </si>
  <si>
    <t>در اين رابطه يك نشست فني انجام شد.جهت تایید معاون تولید ارسال شده</t>
  </si>
  <si>
    <t>?</t>
  </si>
  <si>
    <t>در دست پیگیری می باشد. Nsj,vhgu</t>
  </si>
  <si>
    <t>با اجرایی شدن دستورالعمل بتدریج به نتیجه خواهد رسید</t>
  </si>
  <si>
    <t>گرديد.</t>
  </si>
  <si>
    <t>دستورالعملی توسط معاون فني و مهندسي تهيه، تایید و تصویب شده است. شماره دستورالعمل //////////// (راستی)  این موضوع در ويرايش جديد دستورالعمل لحاظ گرديده است.</t>
  </si>
  <si>
    <r>
      <t xml:space="preserve">پيشنويس دستورالعمل توسط معاون فني و مهندسي تهيه شده است این موضوع در ويرايش جديد دستورالعمل لحاظ گرديده است و در مرحله تایید و تصویب است. شماره دستورالعمل //////////// (راستی)  . </t>
    </r>
    <r>
      <rPr>
        <sz val="9"/>
        <color rgb="FFFF0000"/>
        <rFont val="Calibri"/>
        <family val="2"/>
        <scheme val="minor"/>
      </rPr>
      <t xml:space="preserve">شماره دستورالعمل //////////// (راستی) </t>
    </r>
  </si>
  <si>
    <t>از هر مدیریت خواسته شده و جمع بندی شود</t>
  </si>
  <si>
    <t>متولی این بند بایستی مدیریت سیستم مدیریت و نظارت باشد تا از طریق روسای کمیسیون ها پیگیری شود.</t>
  </si>
  <si>
    <t>Manager of management system and supervision / Relevant managers</t>
  </si>
  <si>
    <t>پس از عملیاتی شدن آیتم قبل</t>
  </si>
  <si>
    <t xml:space="preserve">پيشنويس دستورالعمل توسط معاون فني و مهندسي تهيه شده است این موضوع در ويرايش جديد دستورالعمل لحاظ گرديده است و در مرحله تایید و تصویب است. شماره دستورالعمل //////////// (راستی)  . شماره دستورالعمل //////////// (راستی) </t>
  </si>
  <si>
    <t>ALL</t>
  </si>
  <si>
    <t>رديف</t>
  </si>
  <si>
    <t>حوزه</t>
  </si>
  <si>
    <t>عنوان شغلي</t>
  </si>
  <si>
    <t>نام و نام خانوادگي</t>
  </si>
  <si>
    <t>مديريت و سازماندهي</t>
  </si>
  <si>
    <t>مدير سيستم مديريت و نظارت</t>
  </si>
  <si>
    <t>حميد وليخاني (خضری)</t>
  </si>
  <si>
    <t xml:space="preserve">بهره‌برداري </t>
  </si>
  <si>
    <t>معاون توليد</t>
  </si>
  <si>
    <t>محمد بابوئيان (فرضی)</t>
  </si>
  <si>
    <t xml:space="preserve">پشتيباني فني و مهندسي </t>
  </si>
  <si>
    <t>معاون فني و مهندسي</t>
  </si>
  <si>
    <t>ابراهيم ديلمي</t>
  </si>
  <si>
    <t>نگهداري و تعميرات</t>
  </si>
  <si>
    <t>جانشين معاون نگهداري و  تعميرات</t>
  </si>
  <si>
    <t>عباسعلي روشنكار</t>
  </si>
  <si>
    <t xml:space="preserve">آموزش و منابع انساني </t>
  </si>
  <si>
    <t>رييس مركز منابع انساني و آموزش</t>
  </si>
  <si>
    <t>سيامك طالبيان زاده</t>
  </si>
  <si>
    <t>شيمي</t>
  </si>
  <si>
    <t xml:space="preserve"> مدير شيمي</t>
  </si>
  <si>
    <t>ابراهيم مصلي نژاد</t>
  </si>
  <si>
    <t>مدير سيستم مديريت و نظارت - رييس گروه تجارب بهره برداري</t>
  </si>
  <si>
    <t>احمد سعدي</t>
  </si>
  <si>
    <t xml:space="preserve">ايمني پرتويي </t>
  </si>
  <si>
    <t>مدير ايمني پرتويي</t>
  </si>
  <si>
    <t>محمد جعفري</t>
  </si>
  <si>
    <t>مدير برنامه‌ريزي شرايط اضطراري</t>
  </si>
  <si>
    <t>محمدهادي جعفري</t>
  </si>
  <si>
    <t>وضعیت اجرای اقدامات اصلاحی ارزیابی همتایی وانو در حوزه ارزیابی</t>
  </si>
  <si>
    <t>حوزه ارزیابی :</t>
  </si>
  <si>
    <t>متولی محترم حوزه جناب آقای</t>
  </si>
  <si>
    <t>Percent</t>
  </si>
  <si>
    <t xml:space="preserve">نمودار اجرای اقدامات : </t>
  </si>
  <si>
    <t>رنگ زرد (AI) : اقدام اصلاحی کامل انجام نشده و در حال پیگیری است.</t>
  </si>
  <si>
    <t>رنگ سبز (SAT) : اقدام اصلاحی به نحو رضایت بخش انجام شده است.</t>
  </si>
  <si>
    <t>رنگ سفید (Blank): موعد انجام اقدام و یا موعد بررسی وضعیت فرا نرسیده است.</t>
  </si>
  <si>
    <t>رنگ قرمز (FAR): اقدام اصلاحی بموقع یا بطور کامل انجام نشده یا نتایج اجرا رضایتبخش نبوده است و</t>
  </si>
  <si>
    <t xml:space="preserve"> نیاز به توجه مجدد دارد.</t>
  </si>
  <si>
    <t>Blank</t>
  </si>
  <si>
    <t>بهبود عملکرد، تجارب بهره برداري و SOER</t>
  </si>
  <si>
    <t xml:space="preserve">وضعیت اجرای اقدامات اصلاحی ارزیابی همتایی وانو در حوزه  </t>
  </si>
  <si>
    <t xml:space="preserve">آمادگي اضطراري </t>
  </si>
  <si>
    <t>وضعیت اجرای اقدامات اصلاحی ارزیابی همتایی وانو</t>
  </si>
  <si>
    <t>جدول وضعیت اقدامات اصلاحی تا تاریخ :</t>
  </si>
  <si>
    <t>*رنگ سبز (SAT) : اقدام اصلاحی به نحو رضایت بخش انجام شده است.</t>
  </si>
  <si>
    <t>*رنگ زرد (AI) : اقدام اصلاحی کامل انجام نشده و در حال پیگیری است.</t>
  </si>
  <si>
    <t>*رنگ قرمز (FAR): اقدام اصلاحی بموقع یا بطور کامل انجام نشده یا نتایج اجرا رضایت بخش نبوده است و</t>
  </si>
  <si>
    <t>*رنگ سفید (Blank): موعد انجام اقدام و یا موعد بررسی وضعیت فرا نرسیده است.</t>
  </si>
  <si>
    <t>تاریخ گزارش:</t>
  </si>
  <si>
    <t>مجموع</t>
  </si>
  <si>
    <t>تعداد</t>
  </si>
  <si>
    <t>درصد</t>
  </si>
  <si>
    <t>جداول و نمودار وضعیت اقدامات اصلاحی بر اساس حوزه های ارزیابی :</t>
  </si>
  <si>
    <t>3) حوزه ارزیابی تعمیرات :</t>
  </si>
  <si>
    <t>1) حوزه ارزیابی مديريت و سازماندهي :</t>
  </si>
  <si>
    <t>2) حوزه ارزیابی بهره‌برداري :</t>
  </si>
  <si>
    <t>4) حوزه ارزیابی پشتيباني فني و مهندسي  :</t>
  </si>
  <si>
    <t>5) حوزه ارزیابی شيمي :</t>
  </si>
  <si>
    <t>6) حوزه ارزیابی آمادگي اضطراري :</t>
  </si>
  <si>
    <t>7) حوزه ارزیابی بهبود عملکرد، تجارب بهره برداري و SOER :</t>
  </si>
  <si>
    <t>8) حوزه ارزیابی ايمني پرتويي  :</t>
  </si>
  <si>
    <t xml:space="preserve">جدول وضعیت کل اقدامات اصلاحی </t>
  </si>
  <si>
    <t xml:space="preserve">نمودار وضعیت کل اقدامات اصلاحی </t>
  </si>
  <si>
    <t>هدایت عباسپور</t>
  </si>
  <si>
    <t>معاون ایمنی</t>
  </si>
  <si>
    <t>مدیریت حوادث شدید</t>
  </si>
  <si>
    <t>ایمنی</t>
  </si>
  <si>
    <t>11) حوزه ارزیابی مدیریت حوادث شدید :</t>
  </si>
  <si>
    <t>پلان تهيه و مورد تاييد شركت توليد و توسعه قرار گرفت. درخواست بر اساس قرارداد پشتيباني فني به پيمانكار ارسال گرديد
پلان استقرار سيستم توسط پيمانكار ارائه شد. اين پلان توسط نيروگاه بررسي و سپس طي نامه شماره LTR-1000-124611 مورخ 12/07/1394 به شركت توليد و توسعه ارسال گرديد ولي تا كنون جوابي دريافت نشده است.</t>
  </si>
  <si>
    <t>طي نامه شماره LTR-6000-2719 مورخ 94/9/24 شركت توانا انبار 50/4 را به عنوان انبار تجهيزات حوادث شديد پذيرفته است، پس از رفع  مشكلات اين انبار، تجهيزات تامين شده در اين انبار مستقر خواهد شد. پيگيري تامين ساير تجهيزات مديريت حوادث از طريق كميته اسقرار مديريت حوادث شديد انجام خواهد شد.  همچنين طي نامه شماره LTR-1000-131863 مورخ 1394/10/12 موضوع تامين تجهيزات از شركت توليد و توسعه پيگيري شد. پاسخ شركت توليد و توسعه؛ تامين تجهيزات ديزل ژنراتورهاي 2 مگاوات،0.2 مگاوات و ديزل پمپ مربوط به مديريت حوادث شديد طبق برنامه مصوب تا تاريخ 1394/12/15 حمل و تحويل نيروگاه خواهد شد. درحال حاضر موضوع براساس پلان برنامه ريزي شركت توليد و توسعه پيگيري مي شود.  ارسال نامه شماره LTR-1240-148720 مورخ 95/5/17 جهت پيگيري اعلام وضعيت اقدام اصلاحي به معاونت فني و مهندسي نيروگاه (پاسخ: ديزل ژنراتور اضطراری تامين شده و در نيروگاه مستقر شده است. اما ساير تجهيزات هنوز تامين نشده است. ).</t>
  </si>
  <si>
    <t>طي نامه شماره LTR-6000-2719 مورخ 94/9/24 شركت توانا انبار 50/4 را به عنوان انبار تجهيزات حوادث شديد پذيرفته است، پس از رفع  مشكلات اين انبار، تجهيزات تامين شده در اين انبار مستقر خواهد شد. پيگيري تامين ساير تجهيزات مديريت حوادث از طريق كميته اسقرار مديريت حوادث شديد انجام خواهد شد.  همچنين اين موضوع از طريق نامه شماره LTR-1000-131863 مورخ 1394/10/12 از شركت  توليد و توسعه پيگيري شد. پاسخ شركت توليد و توسعه: پيش نويس طرح بكارگيري تجهيزات مقابله با حوادث شديد در نيروگاه توسط شركت توانا ارائه و در مرحله بررسي توسط شركت بهره برداري نيروگاه اتمي بوشهر و شركت افق هسته اي مي باشد. پس از نهايي شدن و تصويب طرح فوق، طرح تفضيلي انجام و براساس آن مدرنيزاسيون لازم جهت استفاده از تجهيزات مقابله با حوادث شديد در نيروگاه انجام خواهد پذيرفت. (ارسال نامه شماره LTR-1240-148720 مورخ 95/5/17 جهت پيگيري اعلام وضعيت اقدام اصلاحي به معاونت فني و مهندسي ؛ پاسخ: طرح مفهومی مدرنيزاسيون ديزل ژنراتور اضطراری توسط شرکت توانا ارائه و تائيد شده است. ساير طرح های مفهومی برای ساير تجهيزات نيز توسط شرکت توانا ارائه ولی هنوز تائيد نشده اند. اما برای هيچيک حتی ديزل ژنراتور اضطراری طرح جزئی و تفصيلی ارائه نشده است).</t>
  </si>
  <si>
    <t>طي نامه شماره LTR-1000-131683 مورخ 1394/10/12 از شركت توليد و توسعه پيگيري شد. دستورالعمل هاي بهره برداري، تعميرات و سرويس هاي فني تجهيزات مديريت حوادث شديد مطابق قراردادهاي مربوطه هنگام  تحويل تجهيزات در نيروگاه توسط پيمانكار و كارخانه سازنده ارائه خواهد شد. ارسال نامه شماره LTR-1240-148720 مورخ 95/5/17 جهت پيگيري اعلام وضعيت اقدام اصلاحي به معاونت فني و مهندسي نيروگاه پاسخ: (دستورالعملهای مربوطه توسط کارخانه سازنده ديزل ژنراتور ارائه و در دست بررسی توسط کارفرما می باشد. در خصوص ساير تجهيزات با توجه به عدم تامين آنها طبعا دستورالعمل نيز ارائه نشده است).</t>
  </si>
  <si>
    <t xml:space="preserve">طي تصميم جلسه شوراي معاونين مديريت راكتور بصورت موقت بعنوان متولي انتخاب شده اند. </t>
  </si>
  <si>
    <t>در اتاق کنترل نیروگاه سیستم تلفن اپراتوری(MB),سیستم بلندگوی دو طرفه(MC),سیستم بلندگوی یکطرفه و اعلام خطر(MF),سیستم فراخوان چرخشی(MA),سیستم تلفن عمومی از دو سوئیچ مجزا واقع در ساختمان (ZY,ZX) با پیش شماره های 2و3و5 مطابق طرح آماده بکار میباشند که کفایت لازم را دارا می باشد. در مورد سیستم بیسیم با توجه به عدم راه اندازی سیستم توسط پیمانکار بطور موقت سیستم بیسیم دفتر ایمنی در اتاق کنترل نصب و راه اندازی گردیده است. ارسال نامه به شماره LTR-1000- 130134 و تاريخ 1394/9/19 به شركت توليد و توسعه. پي‌گيري دريافت مجوز استفاده از سيستم‌هاي اطلاع رساني مطمئن در جلسه ي 1395/02/07 كميته‌ي پدافند غير عامل و مديريت بحران به عهده‌ي مديريت حفاظت و امنيت گذاشته شد.</t>
  </si>
  <si>
    <t>در اتاق کنترل نیروگاه سیستم تلفن اپراتوری(MB),سیستم بلندگوی دو طرفه(MC),سیستمبلندگوی یکطرفه و اعلام خطر(MF),سیستم فراخوان چرخشی(MA),سیستم تلفن عمومی از دو سوئیچ مجزا واقع در ساختمان (ZY,ZX) با پیش شماره های 2و3و5 مطابق طرح آماده بکار میباشند که کفایت لازم را دارا می باشد. در مورد سیستم بیسیم با توجه به عدم راه اندازی سیستم توسط پیمانکار بطور موقت سیستم بیسیم دفتر ایمنی در اتاق کنترل نصب و راه اندازی گردیده است.  ارسال نامه به شماره LTR-1000- 130134 و تاريخ 1394/9/19 به شركت توليد و توسعه.</t>
  </si>
  <si>
    <t>تمرينات اضطراري تيم هاي تخصصي عمليات اضطراري براساس برنامه زمانبندي ساليانه انجام مي شود.</t>
  </si>
  <si>
    <t>تهيه موضوعات آموزشي مورد نياز تيم هاي اضطراري و تصويب آن در مدرك " دستورالعمل نحوه ي آموزش و حفظ صلاحيت تيم هاي تخصصي عمليات اضطراري تعميرات" با شماره كد 99.BU.1 0.0.AB.INS.MRM10342</t>
  </si>
  <si>
    <t>ليست تجهيزات اضطراري بازنگري شده، تجهيزات شناسايي شده و از طريق نامه شماره LTR-1530-138178 مورخ 94/12/25 براي خريد آن اقدام شده است ، كه تا حدودي تامين شده، اما هنوز در انبار اضطراري قرار نگرفته اند.</t>
  </si>
  <si>
    <t>گراف سركشي از تجهيزات تهيه و به تاييد سرمهندس رسيده است.</t>
  </si>
  <si>
    <t>پيشنهاد پروژه و قرارداد از طرف شركت بهره برداري تاييد شده است و جهت عقد قرارداد به شركت توليد و توسعه ارسال گرديد
LTR-1030-128421
LTR-1020-128321
LTR-1000-125105
LTR-1000-126725
LTR-1000-148415</t>
  </si>
  <si>
    <t>این مدرک به شماره
99.BU.1 0.0.AB.INS.MSIM0593 F0
تهیه و اجرائی شده است</t>
  </si>
  <si>
    <t>پی گیری لازم طی نامه LTR-1020-128320 انجام شده و طی نامه LTR-1000-142909 از ریاست ATEX در خواست Technical Assignment  شده که تا کنون پاسخی دریافت نشده است.
در کورس TC07  ماژول 2 تم 2  مرتبط با این موضوع مطالب آموزشی آورده شده است.
مجددا نیازسنجی آموزشی برای کارکنان مورد نظر توسط مدیریت سیستم مدیریت و نظارت صورت پذیرد.(مدير برنامه ريزي آموزش). مهلت اجراء متناسب با حجم نیازهای آموزشی مصوب تعیین خواهد شد. (مدير آموزش)</t>
  </si>
  <si>
    <r>
      <t xml:space="preserve">مدرک حاضر تهیه و به تایید رسیده و به منظور اجرائی شدن برای مدیریت برنامه ریزی  و اسناد فنی ارسال شده است.
این مدرک به شماره
99.BU.1 0.0.AB.INS.MSIM0634 F0
تهیه و اجرائی شده است
</t>
    </r>
    <r>
      <rPr>
        <sz val="9"/>
        <color rgb="FFFF0000"/>
        <rFont val="Calibri"/>
        <family val="2"/>
        <scheme val="minor"/>
      </rPr>
      <t>ستورالعملی در زمینه آموزش روشهاي تهیه، آنالیز و روندیابی گزارش­های بررسی حوادث</t>
    </r>
  </si>
  <si>
    <t>بعضا به صورت صحیح و کامل انجام نمی پذیرد.</t>
  </si>
  <si>
    <t>خودارزیابی 
مطابق برنامه مصوب براساس نتایج بازدید گروه کارشناسی وانو از نیروگاه و ابلاغ مربوطه
WANO GL 2001-07: Principles for Effective Self-Assessment and Corrective Action Programs</t>
  </si>
  <si>
    <t>پيگيري ارسال گزارش انجام اقدام اصلاحي با نامه شماره LTR-3000-38255 مورخ 1394/12/04 از واحد مربوطه استعلام شده است.</t>
  </si>
  <si>
    <t xml:space="preserve">پيگيري ارسال گزارش انجام اقدام اصلاحي با نامه شماره LTR-3000-38255 مورخ 1394/12/04 از واحد مربوطه استعلام شده است.
پيگيري مجدد پيرو نامه شماره LTR-1530-141890 مورخ 1395/02/21
پروتکل بازرسي فني درب ورودي ساختمان ZB/ZC واقع در کانال ZW40 به شماره MOM-1410-1168-210 و تصميم گيري در خصوص گريسکاري روي لولاهاي درب ها و گيربکس محرکهاي الکتريکي درب ورودي ZB/ZC </t>
  </si>
  <si>
    <t>Revising and correcting the forms and checklists related to repais of ventilation equipment.</t>
  </si>
  <si>
    <t xml:space="preserve">پيگيري ارسال گزارش انجام اقدام اصلاحي با نامه شماره LTR-3000-38255 مورخ 1394/12/04 از واحد مربوطه استعلام شده است.
پاسخ مديريت برق در قالب نامه شماره LTR-1700-141977 مورخ 1395/02/21: تهيه چک ليست سرويس دوره اي KB 0.4 </t>
  </si>
  <si>
    <t>پيگيري ارسال گزارش انجام اقدام اصلاحي با نامه شماره LTR-3000-38255 مورخ 1394/12/04 از واحد مربوطه استعلام شده است.
پاسخ مديريت برق در قالب نامه شماره LTR-1700-141977 مورخ 1395/02/21: تهيه جدول مشخصات مصرف کننده هاي تابلوي 10NN01H</t>
  </si>
  <si>
    <t xml:space="preserve">Holding Self-assessments about AFI and organizing for formulating the corrective measures in relevant areas based on WANO documents According to the order for conducting the program of interaction with WANO-MC for  2016-17
• GL 2012-01: Guidelines for Training and Qualification of Emergency Response Organization Personnel
</t>
  </si>
  <si>
    <t>خودارزیابی 
مطابق با برنامه همکاری با وانو و ابلاغ مربوطه
خودارزيابي:
Самооценка по Руководствам ВАО АЭС</t>
  </si>
  <si>
    <t>Inspecting Plan</t>
  </si>
  <si>
    <t>10) حوزه ارزیابی فرهنگ ایمنی :</t>
  </si>
  <si>
    <t>9) حوزه ارزیابی آموزش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</si>
</sst>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h:mm;@"/>
  </numFmts>
  <fonts count="60" x14ac:knownFonts="1">
    <font>
      <sz val="11"/>
      <color theme="1"/>
      <name val="Calibri"/>
      <family val="2"/>
      <scheme val="minor"/>
    </font>
    <font>
      <sz val="11"/>
      <color theme="1"/>
      <name val="Calibri"/>
      <family val="2"/>
      <charset val="204"/>
      <scheme val="minor"/>
    </font>
    <font>
      <b/>
      <sz val="12"/>
      <color theme="1"/>
      <name val="Calibri"/>
      <family val="2"/>
      <scheme val="minor"/>
    </font>
    <font>
      <sz val="10"/>
      <color theme="1"/>
      <name val="Calibri"/>
      <family val="2"/>
      <scheme val="minor"/>
    </font>
    <font>
      <sz val="7"/>
      <color theme="1"/>
      <name val="Times New Roman"/>
      <family val="1"/>
    </font>
    <font>
      <u/>
      <sz val="11"/>
      <color theme="10"/>
      <name val="Calibri"/>
      <family val="2"/>
      <scheme val="minor"/>
    </font>
    <font>
      <sz val="10"/>
      <color rgb="FF000000"/>
      <name val="Calibri"/>
      <family val="2"/>
      <scheme val="minor"/>
    </font>
    <font>
      <i/>
      <sz val="8"/>
      <color theme="1"/>
      <name val="Times New Roman"/>
      <family val="1"/>
    </font>
    <font>
      <sz val="10"/>
      <color theme="1"/>
      <name val="Arial"/>
      <family val="2"/>
    </font>
    <font>
      <b/>
      <sz val="11"/>
      <color theme="1"/>
      <name val="Calibri"/>
      <family val="2"/>
      <scheme val="minor"/>
    </font>
    <font>
      <sz val="10"/>
      <color theme="1"/>
      <name val="B Nazanin"/>
      <charset val="178"/>
    </font>
    <font>
      <i/>
      <sz val="8"/>
      <color theme="1"/>
      <name val="Calibri"/>
      <family val="2"/>
      <scheme val="minor"/>
    </font>
    <font>
      <sz val="10"/>
      <color theme="1"/>
      <name val="B Mitra"/>
      <charset val="178"/>
    </font>
    <font>
      <vertAlign val="superscript"/>
      <sz val="10"/>
      <color theme="1"/>
      <name val="Calibri"/>
      <family val="2"/>
      <scheme val="minor"/>
    </font>
    <font>
      <i/>
      <sz val="8"/>
      <color theme="1"/>
      <name val="B Nazanin"/>
      <charset val="178"/>
    </font>
    <font>
      <i/>
      <sz val="10"/>
      <color theme="1"/>
      <name val="Calibri"/>
      <family val="2"/>
      <scheme val="minor"/>
    </font>
    <font>
      <sz val="7"/>
      <color theme="1"/>
      <name val="Calibri"/>
      <family val="2"/>
      <scheme val="minor"/>
    </font>
    <font>
      <sz val="8"/>
      <color theme="1"/>
      <name val="Calibri"/>
      <family val="2"/>
      <scheme val="minor"/>
    </font>
    <font>
      <sz val="12"/>
      <color theme="1"/>
      <name val="Calibri"/>
      <family val="2"/>
      <scheme val="minor"/>
    </font>
    <font>
      <i/>
      <sz val="8"/>
      <color theme="1"/>
      <name val="Tahoma"/>
      <family val="2"/>
    </font>
    <font>
      <i/>
      <sz val="8"/>
      <color theme="1"/>
      <name val="Courier New"/>
      <family val="3"/>
    </font>
    <font>
      <i/>
      <sz val="8"/>
      <color theme="1"/>
      <name val="Arial Unicode MS"/>
      <family val="2"/>
    </font>
    <font>
      <sz val="10"/>
      <color theme="1"/>
      <name val="Symbol"/>
      <family val="1"/>
      <charset val="2"/>
    </font>
    <font>
      <sz val="11"/>
      <name val="Calibri"/>
      <family val="2"/>
      <scheme val="minor"/>
    </font>
    <font>
      <b/>
      <sz val="12"/>
      <color rgb="FFC00000"/>
      <name val="Calibri"/>
      <family val="2"/>
      <scheme val="minor"/>
    </font>
    <font>
      <b/>
      <sz val="10"/>
      <color rgb="FF000000"/>
      <name val="Calibri"/>
      <family val="2"/>
      <scheme val="minor"/>
    </font>
    <font>
      <sz val="12"/>
      <color rgb="FF000000"/>
      <name val="Calibri"/>
      <family val="2"/>
      <scheme val="minor"/>
    </font>
    <font>
      <sz val="10"/>
      <color rgb="FF00B050"/>
      <name val="Calibri"/>
      <family val="2"/>
      <scheme val="minor"/>
    </font>
    <font>
      <sz val="10"/>
      <color rgb="FFFFC000"/>
      <name val="Calibri"/>
      <family val="2"/>
      <scheme val="minor"/>
    </font>
    <font>
      <b/>
      <u/>
      <sz val="10"/>
      <color theme="1"/>
      <name val="Calibri"/>
      <family val="2"/>
      <scheme val="minor"/>
    </font>
    <font>
      <b/>
      <sz val="10"/>
      <color rgb="FFFF0000"/>
      <name val="Calibri"/>
      <family val="2"/>
      <scheme val="minor"/>
    </font>
    <font>
      <b/>
      <sz val="9"/>
      <color rgb="FFFF0000"/>
      <name val="Calibri"/>
      <family val="2"/>
      <scheme val="minor"/>
    </font>
    <font>
      <b/>
      <sz val="11"/>
      <color rgb="FFFF0000"/>
      <name val="Calibri"/>
      <family val="2"/>
      <scheme val="minor"/>
    </font>
    <font>
      <b/>
      <sz val="10"/>
      <color theme="3"/>
      <name val="Calibri"/>
      <family val="2"/>
      <scheme val="minor"/>
    </font>
    <font>
      <b/>
      <sz val="11"/>
      <color rgb="FFC00000"/>
      <name val="Calibri"/>
      <family val="2"/>
      <scheme val="minor"/>
    </font>
    <font>
      <b/>
      <sz val="11"/>
      <name val="Calibri"/>
      <family val="2"/>
      <scheme val="minor"/>
    </font>
    <font>
      <sz val="11"/>
      <color rgb="FF00B050"/>
      <name val="Calibri"/>
      <family val="2"/>
      <scheme val="minor"/>
    </font>
    <font>
      <sz val="10"/>
      <color theme="3" tint="-0.249977111117893"/>
      <name val="Calibri"/>
      <family val="2"/>
      <scheme val="minor"/>
    </font>
    <font>
      <u/>
      <sz val="10"/>
      <color theme="3" tint="-0.249977111117893"/>
      <name val="Calibri"/>
      <family val="2"/>
      <scheme val="minor"/>
    </font>
    <font>
      <u/>
      <sz val="10"/>
      <color theme="1"/>
      <name val="Calibri"/>
      <family val="2"/>
      <scheme val="minor"/>
    </font>
    <font>
      <b/>
      <sz val="12"/>
      <color rgb="FFFF0000"/>
      <name val="Calibri"/>
      <family val="2"/>
      <scheme val="minor"/>
    </font>
    <font>
      <b/>
      <sz val="12"/>
      <name val="Calibri"/>
      <family val="2"/>
      <scheme val="minor"/>
    </font>
    <font>
      <sz val="10"/>
      <color rgb="FFFF0000"/>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sz val="9"/>
      <color rgb="FF000000"/>
      <name val="Calibri"/>
      <family val="2"/>
      <scheme val="minor"/>
    </font>
    <font>
      <sz val="9"/>
      <color indexed="81"/>
      <name val="Tahoma"/>
      <family val="2"/>
    </font>
    <font>
      <b/>
      <sz val="9"/>
      <color indexed="81"/>
      <name val="Tahoma"/>
      <family val="2"/>
    </font>
    <font>
      <sz val="11"/>
      <color theme="10"/>
      <name val="Calibri"/>
      <family val="2"/>
      <scheme val="minor"/>
    </font>
    <font>
      <sz val="10"/>
      <name val="Calibri"/>
      <family val="2"/>
      <scheme val="minor"/>
    </font>
    <font>
      <b/>
      <sz val="11"/>
      <color theme="0"/>
      <name val="Calibri"/>
      <family val="2"/>
      <scheme val="minor"/>
    </font>
    <font>
      <sz val="11"/>
      <color theme="0"/>
      <name val="Calibri"/>
      <family val="2"/>
      <scheme val="minor"/>
    </font>
    <font>
      <sz val="11"/>
      <color theme="1"/>
      <name val="B Nazanin"/>
      <charset val="178"/>
    </font>
    <font>
      <sz val="12"/>
      <color theme="1"/>
      <name val="B Nazanin"/>
      <charset val="178"/>
    </font>
    <font>
      <i/>
      <sz val="12"/>
      <color theme="1"/>
      <name val="Calibri"/>
      <family val="2"/>
      <charset val="204"/>
      <scheme val="minor"/>
    </font>
    <font>
      <b/>
      <sz val="12"/>
      <color theme="1"/>
      <name val="B Nazanin"/>
      <charset val="178"/>
    </font>
    <font>
      <i/>
      <sz val="11"/>
      <color theme="1"/>
      <name val="Calibri"/>
      <family val="2"/>
      <charset val="204"/>
      <scheme val="minor"/>
    </font>
    <font>
      <b/>
      <sz val="11"/>
      <color theme="0"/>
      <name val="B Nazanin"/>
      <charset val="178"/>
    </font>
    <font>
      <b/>
      <sz val="11"/>
      <color theme="0"/>
      <name val="Calibri"/>
      <family val="2"/>
      <charset val="204"/>
      <scheme val="minor"/>
    </font>
  </fonts>
  <fills count="18">
    <fill>
      <patternFill patternType="none"/>
    </fill>
    <fill>
      <patternFill patternType="gray125"/>
    </fill>
    <fill>
      <patternFill patternType="solid">
        <fgColor rgb="FFE5DFEC"/>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2499465926084170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499984740745262"/>
        <bgColor indexed="64"/>
      </patternFill>
    </fill>
  </fills>
  <borders count="7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diagonal/>
    </border>
    <border>
      <left style="medium">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rgb="FF000000"/>
      </left>
      <right/>
      <top style="thick">
        <color rgb="FF000000"/>
      </top>
      <bottom style="thick">
        <color rgb="FF000000"/>
      </bottom>
      <diagonal/>
    </border>
    <border>
      <left style="medium">
        <color auto="1"/>
      </left>
      <right/>
      <top style="medium">
        <color auto="1"/>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theme="0"/>
      </top>
      <bottom style="thin">
        <color theme="0"/>
      </bottom>
      <diagonal/>
    </border>
    <border>
      <left style="thin">
        <color theme="0"/>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top style="thin">
        <color auto="1"/>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right style="thin">
        <color theme="0"/>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medium">
        <color indexed="64"/>
      </bottom>
      <diagonal/>
    </border>
  </borders>
  <cellStyleXfs count="2">
    <xf numFmtId="0" fontId="0" fillId="0" borderId="0"/>
    <xf numFmtId="0" fontId="5" fillId="0" borderId="0" applyNumberFormat="0" applyFill="0" applyBorder="0" applyAlignment="0" applyProtection="0"/>
  </cellStyleXfs>
  <cellXfs count="541">
    <xf numFmtId="0" fontId="0" fillId="0" borderId="0" xfId="0"/>
    <xf numFmtId="0" fontId="3" fillId="0" borderId="4" xfId="0" applyFont="1" applyBorder="1" applyAlignment="1">
      <alignment horizontal="center" vertical="center" wrapText="1" readingOrder="1"/>
    </xf>
    <xf numFmtId="0" fontId="6" fillId="0" borderId="4" xfId="0" applyFont="1" applyBorder="1" applyAlignment="1">
      <alignment horizontal="center" vertical="center" wrapText="1" readingOrder="1"/>
    </xf>
    <xf numFmtId="0" fontId="6" fillId="0" borderId="6" xfId="0" applyFont="1" applyBorder="1" applyAlignment="1">
      <alignment horizontal="center" vertical="center" wrapText="1" readingOrder="1"/>
    </xf>
    <xf numFmtId="0" fontId="3" fillId="3" borderId="8" xfId="0" applyFont="1" applyFill="1" applyBorder="1" applyAlignment="1">
      <alignment horizontal="center" vertical="center" wrapText="1" readingOrder="1"/>
    </xf>
    <xf numFmtId="0" fontId="3" fillId="3" borderId="9" xfId="0" applyFont="1" applyFill="1" applyBorder="1" applyAlignment="1">
      <alignment horizontal="center" vertical="center" wrapText="1" readingOrder="1"/>
    </xf>
    <xf numFmtId="0" fontId="3" fillId="0" borderId="10"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9" xfId="0" applyFont="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0" fillId="0" borderId="4" xfId="0" applyBorder="1" applyAlignment="1">
      <alignment horizontal="center" vertical="center" wrapText="1" readingOrder="1"/>
    </xf>
    <xf numFmtId="0" fontId="2" fillId="2" borderId="12" xfId="0" applyFont="1" applyFill="1" applyBorder="1" applyAlignment="1">
      <alignment horizontal="center" vertical="center" wrapText="1" readingOrder="1"/>
    </xf>
    <xf numFmtId="0" fontId="18" fillId="0" borderId="0" xfId="0" applyFont="1"/>
    <xf numFmtId="0" fontId="2" fillId="0" borderId="0" xfId="0" applyFont="1"/>
    <xf numFmtId="0" fontId="9" fillId="0" borderId="0" xfId="0" applyFont="1"/>
    <xf numFmtId="0" fontId="6" fillId="0" borderId="8" xfId="0" applyFont="1" applyBorder="1" applyAlignment="1">
      <alignment horizontal="center" vertical="center" wrapText="1" readingOrder="1"/>
    </xf>
    <xf numFmtId="0" fontId="0" fillId="0" borderId="0" xfId="0" applyAlignment="1">
      <alignment horizontal="center" vertical="center"/>
    </xf>
    <xf numFmtId="0" fontId="3" fillId="0" borderId="4" xfId="0" applyFont="1" applyBorder="1" applyAlignment="1">
      <alignment horizontal="left" vertical="top" wrapText="1" readingOrder="1"/>
    </xf>
    <xf numFmtId="0" fontId="3" fillId="0" borderId="6" xfId="0" applyFont="1" applyBorder="1" applyAlignment="1">
      <alignment horizontal="left" vertical="top" wrapText="1" readingOrder="1"/>
    </xf>
    <xf numFmtId="0" fontId="6" fillId="0" borderId="4" xfId="0" applyFont="1" applyBorder="1" applyAlignment="1">
      <alignment horizontal="left" vertical="top" wrapText="1" readingOrder="1"/>
    </xf>
    <xf numFmtId="0" fontId="8" fillId="0" borderId="4" xfId="0" applyFont="1" applyBorder="1" applyAlignment="1">
      <alignment horizontal="left" vertical="top" wrapText="1" readingOrder="1"/>
    </xf>
    <xf numFmtId="0" fontId="3" fillId="0" borderId="8" xfId="0" applyFont="1" applyBorder="1" applyAlignment="1">
      <alignment horizontal="left" vertical="top" wrapText="1" readingOrder="1"/>
    </xf>
    <xf numFmtId="0" fontId="3" fillId="0" borderId="9" xfId="0" applyFont="1" applyBorder="1" applyAlignment="1">
      <alignment horizontal="left" vertical="top" wrapText="1" readingOrder="1"/>
    </xf>
    <xf numFmtId="0" fontId="11" fillId="0" borderId="8" xfId="0" applyFont="1" applyBorder="1" applyAlignment="1">
      <alignment horizontal="left" vertical="top" wrapText="1" readingOrder="1"/>
    </xf>
    <xf numFmtId="0" fontId="3" fillId="3" borderId="8" xfId="0" applyFont="1" applyFill="1" applyBorder="1" applyAlignment="1">
      <alignment horizontal="left" vertical="top" wrapText="1" readingOrder="1"/>
    </xf>
    <xf numFmtId="0" fontId="3" fillId="0" borderId="10" xfId="0" applyFont="1" applyBorder="1" applyAlignment="1">
      <alignment horizontal="left" vertical="top" wrapText="1" readingOrder="1"/>
    </xf>
    <xf numFmtId="0" fontId="3" fillId="3" borderId="9" xfId="0" applyFont="1" applyFill="1" applyBorder="1" applyAlignment="1">
      <alignment horizontal="left" vertical="top" wrapText="1" readingOrder="1"/>
    </xf>
    <xf numFmtId="0" fontId="0" fillId="0" borderId="0" xfId="0" applyAlignment="1">
      <alignment horizontal="left" vertical="top"/>
    </xf>
    <xf numFmtId="0" fontId="0" fillId="0" borderId="0" xfId="0" applyAlignment="1">
      <alignment horizontal="center"/>
    </xf>
    <xf numFmtId="0" fontId="0" fillId="0" borderId="0" xfId="0" applyFont="1" applyAlignment="1">
      <alignment horizontal="center"/>
    </xf>
    <xf numFmtId="14" fontId="0" fillId="0" borderId="0" xfId="0" applyNumberFormat="1"/>
    <xf numFmtId="0" fontId="23" fillId="5" borderId="0" xfId="0" applyFont="1" applyFill="1" applyAlignment="1">
      <alignment horizontal="center"/>
    </xf>
    <xf numFmtId="22" fontId="23" fillId="5" borderId="0" xfId="0" applyNumberFormat="1" applyFont="1" applyFill="1" applyAlignment="1">
      <alignment horizontal="center"/>
    </xf>
    <xf numFmtId="0" fontId="0" fillId="4" borderId="0" xfId="0" applyFont="1" applyFill="1" applyAlignment="1">
      <alignment horizontal="center"/>
    </xf>
    <xf numFmtId="14" fontId="0" fillId="4" borderId="0" xfId="0" applyNumberFormat="1" applyFill="1" applyAlignment="1">
      <alignment horizontal="center"/>
    </xf>
    <xf numFmtId="0" fontId="3" fillId="0" borderId="7" xfId="0" applyFont="1" applyBorder="1" applyAlignment="1">
      <alignment horizontal="center" vertical="center" wrapText="1" readingOrder="1"/>
    </xf>
    <xf numFmtId="0" fontId="3" fillId="0" borderId="7" xfId="0" applyFont="1" applyBorder="1" applyAlignment="1">
      <alignment horizontal="left" vertical="top" wrapText="1" readingOrder="1"/>
    </xf>
    <xf numFmtId="0" fontId="3" fillId="0" borderId="3" xfId="0" applyFont="1" applyBorder="1" applyAlignment="1">
      <alignment horizontal="left" vertical="top" wrapText="1" readingOrder="1"/>
    </xf>
    <xf numFmtId="0" fontId="3" fillId="0" borderId="3" xfId="0" applyFont="1" applyBorder="1" applyAlignment="1">
      <alignment horizontal="center" vertical="center" wrapText="1" readingOrder="1"/>
    </xf>
    <xf numFmtId="0" fontId="25" fillId="0" borderId="0" xfId="0" applyFont="1"/>
    <xf numFmtId="0" fontId="26" fillId="0" borderId="0" xfId="0" applyFont="1"/>
    <xf numFmtId="15" fontId="3" fillId="0" borderId="15" xfId="0" applyNumberFormat="1" applyFont="1" applyBorder="1" applyAlignment="1">
      <alignment horizontal="center" vertical="center" wrapText="1" readingOrder="1"/>
    </xf>
    <xf numFmtId="0" fontId="3" fillId="0" borderId="15" xfId="0" applyFont="1" applyBorder="1" applyAlignment="1">
      <alignment horizontal="center" vertical="center" wrapText="1" readingOrder="1"/>
    </xf>
    <xf numFmtId="15" fontId="3" fillId="0" borderId="8" xfId="0" applyNumberFormat="1" applyFont="1" applyBorder="1" applyAlignment="1">
      <alignment horizontal="center" vertical="center" wrapText="1" readingOrder="1"/>
    </xf>
    <xf numFmtId="15" fontId="3" fillId="0" borderId="9" xfId="0" applyNumberFormat="1" applyFont="1" applyBorder="1" applyAlignment="1">
      <alignment horizontal="center" vertical="center" wrapText="1" readingOrder="1"/>
    </xf>
    <xf numFmtId="15" fontId="3" fillId="0" borderId="10" xfId="0" applyNumberFormat="1" applyFont="1" applyBorder="1" applyAlignment="1">
      <alignment horizontal="center" vertical="center" wrapText="1" readingOrder="1"/>
    </xf>
    <xf numFmtId="15" fontId="3" fillId="3" borderId="8" xfId="0" applyNumberFormat="1" applyFont="1" applyFill="1" applyBorder="1" applyAlignment="1">
      <alignment horizontal="center" vertical="center" wrapText="1" readingOrder="1"/>
    </xf>
    <xf numFmtId="0" fontId="2" fillId="2" borderId="14" xfId="0" applyFont="1" applyFill="1" applyBorder="1" applyAlignment="1">
      <alignment horizontal="center" vertical="center" wrapText="1" readingOrder="1"/>
    </xf>
    <xf numFmtId="15" fontId="0" fillId="0" borderId="15" xfId="0" applyNumberFormat="1" applyBorder="1" applyAlignment="1">
      <alignment horizontal="center" vertical="center" wrapText="1" readingOrder="1"/>
    </xf>
    <xf numFmtId="0" fontId="0" fillId="0" borderId="15" xfId="0" applyBorder="1" applyAlignment="1">
      <alignment horizontal="center" vertical="center" wrapText="1" readingOrder="1"/>
    </xf>
    <xf numFmtId="0" fontId="3" fillId="0" borderId="11" xfId="0" applyFont="1" applyBorder="1" applyAlignment="1">
      <alignment horizontal="center" vertical="center" wrapText="1" readingOrder="1"/>
    </xf>
    <xf numFmtId="15" fontId="3" fillId="0" borderId="14" xfId="0" applyNumberFormat="1" applyFont="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0" fillId="2" borderId="8" xfId="0" applyFill="1" applyBorder="1" applyAlignment="1">
      <alignment horizontal="center" vertical="center" wrapText="1" readingOrder="1"/>
    </xf>
    <xf numFmtId="0" fontId="3" fillId="0" borderId="1" xfId="0" applyFont="1" applyBorder="1" applyAlignment="1">
      <alignment horizontal="left" vertical="top" wrapText="1" readingOrder="1"/>
    </xf>
    <xf numFmtId="0" fontId="3" fillId="0" borderId="1" xfId="0" applyFont="1" applyBorder="1" applyAlignment="1">
      <alignment horizontal="center" vertical="center" wrapText="1" readingOrder="1"/>
    </xf>
    <xf numFmtId="17" fontId="3" fillId="0" borderId="12" xfId="0" applyNumberFormat="1" applyFont="1" applyBorder="1" applyAlignment="1">
      <alignment horizontal="center" vertical="center" wrapText="1" readingOrder="1"/>
    </xf>
    <xf numFmtId="0" fontId="3" fillId="0" borderId="12" xfId="0" applyFont="1" applyBorder="1" applyAlignment="1">
      <alignment horizontal="center" vertical="center" wrapText="1" readingOrder="1"/>
    </xf>
    <xf numFmtId="2" fontId="9" fillId="0" borderId="3" xfId="0" applyNumberFormat="1" applyFont="1" applyBorder="1" applyAlignment="1">
      <alignment horizontal="center" vertical="center" wrapText="1" readingOrder="1"/>
    </xf>
    <xf numFmtId="164" fontId="9" fillId="0" borderId="3" xfId="0" applyNumberFormat="1" applyFont="1" applyBorder="1" applyAlignment="1">
      <alignment horizontal="center" vertical="center" wrapText="1" readingOrder="1"/>
    </xf>
    <xf numFmtId="14" fontId="0" fillId="0" borderId="15" xfId="0" applyNumberFormat="1" applyBorder="1" applyAlignment="1">
      <alignment horizontal="center" vertical="center" wrapText="1" readingOrder="1"/>
    </xf>
    <xf numFmtId="0" fontId="0" fillId="0" borderId="0" xfId="0" applyBorder="1" applyAlignment="1">
      <alignment horizontal="center" vertical="center"/>
    </xf>
    <xf numFmtId="0" fontId="29" fillId="0" borderId="0" xfId="0" applyFont="1" applyBorder="1" applyAlignment="1">
      <alignment horizontal="center" vertical="center"/>
    </xf>
    <xf numFmtId="0" fontId="0" fillId="0" borderId="0" xfId="0" applyBorder="1"/>
    <xf numFmtId="0" fontId="27" fillId="0" borderId="4"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0" borderId="7" xfId="0" applyFont="1" applyBorder="1" applyAlignment="1">
      <alignment horizontal="left" vertical="top" wrapText="1" readingOrder="1"/>
    </xf>
    <xf numFmtId="15" fontId="3" fillId="0" borderId="11" xfId="0" applyNumberFormat="1" applyFont="1" applyBorder="1" applyAlignment="1">
      <alignment horizontal="center" vertical="center" wrapText="1" readingOrder="1"/>
    </xf>
    <xf numFmtId="0" fontId="6" fillId="0" borderId="7"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4" xfId="0" applyFont="1" applyBorder="1" applyAlignment="1">
      <alignment horizontal="right" vertical="top" wrapText="1" readingOrder="2"/>
    </xf>
    <xf numFmtId="0" fontId="3" fillId="0" borderId="7" xfId="0" applyFont="1" applyBorder="1" applyAlignment="1">
      <alignment horizontal="right" vertical="top" wrapText="1" readingOrder="2"/>
    </xf>
    <xf numFmtId="0" fontId="0" fillId="0" borderId="0" xfId="0" applyAlignment="1">
      <alignment horizontal="right" vertical="top" readingOrder="2"/>
    </xf>
    <xf numFmtId="0" fontId="3" fillId="0" borderId="3" xfId="0" applyFont="1" applyBorder="1" applyAlignment="1">
      <alignment horizontal="right" vertical="top" wrapText="1" readingOrder="2"/>
    </xf>
    <xf numFmtId="0" fontId="3" fillId="0" borderId="6" xfId="0" applyFont="1" applyBorder="1" applyAlignment="1">
      <alignment horizontal="right" vertical="top" wrapText="1" readingOrder="2"/>
    </xf>
    <xf numFmtId="0" fontId="6" fillId="0" borderId="4" xfId="0" applyFont="1" applyBorder="1" applyAlignment="1">
      <alignment horizontal="right" vertical="top" wrapText="1" readingOrder="2"/>
    </xf>
    <xf numFmtId="0" fontId="8" fillId="0" borderId="4" xfId="0" applyFont="1" applyBorder="1" applyAlignment="1">
      <alignment horizontal="right" vertical="top" wrapText="1" readingOrder="2"/>
    </xf>
    <xf numFmtId="0" fontId="3" fillId="0" borderId="8" xfId="0" applyFont="1" applyBorder="1" applyAlignment="1">
      <alignment horizontal="right" vertical="top" wrapText="1" readingOrder="2"/>
    </xf>
    <xf numFmtId="0" fontId="3" fillId="0" borderId="9" xfId="0" applyFont="1" applyBorder="1" applyAlignment="1">
      <alignment horizontal="right" vertical="top" wrapText="1" readingOrder="2"/>
    </xf>
    <xf numFmtId="0" fontId="11" fillId="0" borderId="8" xfId="0" applyFont="1" applyBorder="1" applyAlignment="1">
      <alignment horizontal="right" vertical="top" wrapText="1" readingOrder="2"/>
    </xf>
    <xf numFmtId="0" fontId="3" fillId="3" borderId="8" xfId="0" applyFont="1" applyFill="1" applyBorder="1" applyAlignment="1">
      <alignment horizontal="right" vertical="top" wrapText="1" readingOrder="2"/>
    </xf>
    <xf numFmtId="0" fontId="3" fillId="3" borderId="9" xfId="0" applyFont="1" applyFill="1" applyBorder="1" applyAlignment="1">
      <alignment horizontal="right" vertical="center" wrapText="1" readingOrder="2"/>
    </xf>
    <xf numFmtId="0" fontId="3" fillId="3" borderId="8" xfId="0" applyFont="1" applyFill="1" applyBorder="1" applyAlignment="1">
      <alignment horizontal="right" vertical="center" wrapText="1" readingOrder="2"/>
    </xf>
    <xf numFmtId="0" fontId="3" fillId="0" borderId="10" xfId="0" applyFont="1" applyBorder="1" applyAlignment="1">
      <alignment horizontal="right" vertical="top" wrapText="1" readingOrder="2"/>
    </xf>
    <xf numFmtId="0" fontId="3" fillId="3" borderId="9" xfId="0" applyFont="1" applyFill="1" applyBorder="1" applyAlignment="1">
      <alignment horizontal="right" vertical="top" wrapText="1" readingOrder="2"/>
    </xf>
    <xf numFmtId="0" fontId="3" fillId="0" borderId="1" xfId="0" applyFont="1" applyBorder="1" applyAlignment="1">
      <alignment horizontal="right" vertical="top" wrapText="1" readingOrder="2"/>
    </xf>
    <xf numFmtId="0" fontId="6" fillId="0" borderId="1"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15" fontId="3" fillId="0" borderId="8" xfId="0" applyNumberFormat="1" applyFont="1" applyBorder="1" applyAlignment="1">
      <alignment horizontal="center" vertical="center" wrapText="1" readingOrder="1"/>
    </xf>
    <xf numFmtId="0" fontId="3" fillId="0" borderId="11"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3" borderId="11" xfId="0" applyFont="1" applyFill="1" applyBorder="1" applyAlignment="1">
      <alignment horizontal="center" vertical="center" wrapText="1" readingOrder="1"/>
    </xf>
    <xf numFmtId="0" fontId="3" fillId="3" borderId="8" xfId="0" applyFont="1" applyFill="1" applyBorder="1" applyAlignment="1">
      <alignment horizontal="center" vertical="center" wrapText="1" readingOrder="1"/>
    </xf>
    <xf numFmtId="0" fontId="3" fillId="3" borderId="7" xfId="0" applyFont="1" applyFill="1" applyBorder="1" applyAlignment="1">
      <alignment horizontal="center" vertical="center" wrapText="1" readingOrder="1"/>
    </xf>
    <xf numFmtId="15" fontId="3" fillId="3" borderId="8" xfId="0" applyNumberFormat="1" applyFont="1" applyFill="1" applyBorder="1" applyAlignment="1">
      <alignment horizontal="center" vertical="center" wrapText="1" readingOrder="1"/>
    </xf>
    <xf numFmtId="14" fontId="3" fillId="0" borderId="9" xfId="0" applyNumberFormat="1" applyFont="1" applyBorder="1" applyAlignment="1">
      <alignment horizontal="center" vertical="center" wrapText="1" readingOrder="1"/>
    </xf>
    <xf numFmtId="0" fontId="3" fillId="0" borderId="8" xfId="0" applyFont="1" applyFill="1" applyBorder="1" applyAlignment="1">
      <alignment horizontal="left" vertical="top" wrapText="1" readingOrder="1"/>
    </xf>
    <xf numFmtId="0" fontId="3" fillId="0" borderId="8" xfId="0" applyFont="1" applyFill="1" applyBorder="1" applyAlignment="1">
      <alignment horizontal="right" vertical="top" wrapText="1" readingOrder="2"/>
    </xf>
    <xf numFmtId="14" fontId="3" fillId="0" borderId="8" xfId="0" applyNumberFormat="1" applyFont="1" applyBorder="1" applyAlignment="1">
      <alignment horizontal="center" vertical="center" wrapText="1" readingOrder="1"/>
    </xf>
    <xf numFmtId="0" fontId="3" fillId="0" borderId="8" xfId="0" applyFont="1" applyBorder="1" applyAlignment="1">
      <alignment horizontal="center" vertical="center" wrapText="1" readingOrder="1"/>
    </xf>
    <xf numFmtId="165" fontId="3" fillId="0" borderId="11"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2" fontId="3" fillId="0" borderId="7"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0" fillId="0" borderId="0" xfId="0" applyNumberFormat="1" applyFont="1" applyAlignment="1">
      <alignment horizontal="center" vertical="center" wrapText="1"/>
    </xf>
    <xf numFmtId="164" fontId="3" fillId="0" borderId="3" xfId="0" applyNumberFormat="1" applyFont="1" applyBorder="1" applyAlignment="1">
      <alignment horizontal="center" vertical="center" wrapText="1"/>
    </xf>
    <xf numFmtId="2" fontId="18" fillId="2" borderId="12" xfId="0" applyNumberFormat="1" applyFont="1" applyFill="1" applyBorder="1" applyAlignment="1">
      <alignment horizontal="center" vertical="center" wrapText="1" readingOrder="1"/>
    </xf>
    <xf numFmtId="164" fontId="0" fillId="3" borderId="8" xfId="0" applyNumberFormat="1" applyFont="1" applyFill="1" applyBorder="1" applyAlignment="1">
      <alignment horizontal="center" vertical="center" wrapText="1" readingOrder="1"/>
    </xf>
    <xf numFmtId="164" fontId="3" fillId="0" borderId="10" xfId="0" applyNumberFormat="1" applyFont="1" applyBorder="1" applyAlignment="1">
      <alignment horizontal="center" vertical="center" wrapText="1"/>
    </xf>
    <xf numFmtId="164" fontId="3" fillId="3" borderId="8" xfId="0" applyNumberFormat="1" applyFont="1" applyFill="1" applyBorder="1" applyAlignment="1">
      <alignment horizontal="center" vertical="center" wrapText="1"/>
    </xf>
    <xf numFmtId="164" fontId="3" fillId="0" borderId="8" xfId="0" applyNumberFormat="1" applyFont="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3" borderId="7" xfId="0" applyNumberFormat="1" applyFont="1" applyFill="1" applyBorder="1" applyAlignment="1">
      <alignment horizontal="center" vertical="center" wrapText="1"/>
    </xf>
    <xf numFmtId="2" fontId="18" fillId="2" borderId="1" xfId="0" applyNumberFormat="1" applyFont="1" applyFill="1" applyBorder="1" applyAlignment="1">
      <alignment horizontal="center" vertical="center" wrapText="1" readingOrder="1"/>
    </xf>
    <xf numFmtId="2" fontId="3" fillId="0" borderId="3" xfId="0" applyNumberFormat="1" applyFont="1" applyBorder="1" applyAlignment="1">
      <alignment horizontal="center" vertical="center" wrapText="1" readingOrder="1"/>
    </xf>
    <xf numFmtId="164" fontId="3" fillId="0" borderId="3" xfId="0" applyNumberFormat="1" applyFont="1" applyBorder="1" applyAlignment="1">
      <alignment horizontal="center" vertical="center" wrapText="1" readingOrder="1"/>
    </xf>
    <xf numFmtId="2" fontId="3" fillId="0" borderId="7" xfId="0" applyNumberFormat="1" applyFont="1" applyBorder="1" applyAlignment="1">
      <alignment horizontal="center" vertical="center" wrapText="1" readingOrder="1"/>
    </xf>
    <xf numFmtId="164" fontId="3" fillId="0" borderId="7" xfId="0" applyNumberFormat="1" applyFont="1" applyBorder="1" applyAlignment="1">
      <alignment horizontal="center" vertical="center" wrapText="1"/>
    </xf>
    <xf numFmtId="2" fontId="3" fillId="0" borderId="9" xfId="0" applyNumberFormat="1" applyFont="1" applyBorder="1" applyAlignment="1">
      <alignment horizontal="center" vertical="center" wrapText="1"/>
    </xf>
    <xf numFmtId="2" fontId="0" fillId="2" borderId="8" xfId="0" applyNumberFormat="1" applyFont="1" applyFill="1" applyBorder="1" applyAlignment="1">
      <alignment horizontal="center" vertical="center" wrapText="1" readingOrder="1"/>
    </xf>
    <xf numFmtId="164" fontId="3" fillId="0" borderId="11" xfId="0" applyNumberFormat="1" applyFont="1" applyBorder="1" applyAlignment="1">
      <alignment horizontal="center" vertical="center" wrapText="1"/>
    </xf>
    <xf numFmtId="0" fontId="0" fillId="0" borderId="0" xfId="0" applyFont="1"/>
    <xf numFmtId="0" fontId="2" fillId="2" borderId="12"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2" fontId="3" fillId="0" borderId="3" xfId="0" applyNumberFormat="1" applyFont="1" applyBorder="1" applyAlignment="1">
      <alignment horizontal="center" vertical="center" wrapText="1"/>
    </xf>
    <xf numFmtId="15" fontId="3" fillId="0" borderId="11" xfId="0" applyNumberFormat="1" applyFont="1" applyBorder="1" applyAlignment="1">
      <alignment horizontal="center" vertical="center" wrapText="1" readingOrder="1"/>
    </xf>
    <xf numFmtId="15" fontId="3" fillId="0" borderId="8" xfId="0" applyNumberFormat="1" applyFont="1" applyBorder="1" applyAlignment="1">
      <alignment horizontal="center" vertical="center" wrapText="1" readingOrder="1"/>
    </xf>
    <xf numFmtId="0" fontId="3" fillId="0" borderId="11" xfId="0" applyFont="1" applyBorder="1" applyAlignment="1">
      <alignment horizontal="center" vertical="center" wrapText="1" readingOrder="1"/>
    </xf>
    <xf numFmtId="0" fontId="3" fillId="0" borderId="9"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2" fontId="3" fillId="0" borderId="8" xfId="0" applyNumberFormat="1" applyFont="1" applyBorder="1" applyAlignment="1">
      <alignment horizontal="center" vertical="center" wrapText="1"/>
    </xf>
    <xf numFmtId="15" fontId="3" fillId="0" borderId="9" xfId="0" applyNumberFormat="1" applyFont="1" applyBorder="1" applyAlignment="1">
      <alignment horizontal="center" vertical="center" wrapText="1" readingOrder="1"/>
    </xf>
    <xf numFmtId="165" fontId="3" fillId="0" borderId="9" xfId="0" applyNumberFormat="1" applyFont="1" applyBorder="1" applyAlignment="1">
      <alignment horizontal="center" vertical="center" wrapText="1"/>
    </xf>
    <xf numFmtId="0" fontId="3" fillId="0" borderId="1" xfId="0" applyFont="1" applyBorder="1" applyAlignment="1">
      <alignment horizontal="center" vertical="center" wrapText="1" readingOrder="1"/>
    </xf>
    <xf numFmtId="0" fontId="3" fillId="0" borderId="1" xfId="0" applyFont="1" applyBorder="1" applyAlignment="1">
      <alignment horizontal="left" vertical="top" wrapText="1" readingOrder="1"/>
    </xf>
    <xf numFmtId="0" fontId="3" fillId="0" borderId="6" xfId="0" applyFont="1" applyBorder="1" applyAlignment="1">
      <alignment horizontal="center" vertical="center" wrapText="1" readingOrder="1"/>
    </xf>
    <xf numFmtId="0" fontId="3" fillId="0" borderId="0" xfId="0" applyFont="1" applyBorder="1" applyAlignment="1">
      <alignment horizontal="center" vertical="center" wrapText="1" readingOrder="1"/>
    </xf>
    <xf numFmtId="0" fontId="33" fillId="0" borderId="5" xfId="0" applyFont="1" applyBorder="1" applyAlignment="1">
      <alignment horizontal="left" vertical="top" wrapText="1" readingOrder="1"/>
    </xf>
    <xf numFmtId="2" fontId="18" fillId="2" borderId="10" xfId="0" applyNumberFormat="1" applyFont="1" applyFill="1" applyBorder="1" applyAlignment="1">
      <alignment horizontal="center" vertical="center" wrapText="1" readingOrder="1"/>
    </xf>
    <xf numFmtId="165" fontId="3" fillId="0" borderId="12" xfId="0" applyNumberFormat="1" applyFont="1" applyBorder="1" applyAlignment="1">
      <alignment horizontal="center" vertical="center" wrapText="1"/>
    </xf>
    <xf numFmtId="0" fontId="3" fillId="0" borderId="12" xfId="0" applyFont="1" applyBorder="1" applyAlignment="1">
      <alignment horizontal="left" vertical="top" wrapText="1" readingOrder="1"/>
    </xf>
    <xf numFmtId="0" fontId="3" fillId="0" borderId="12" xfId="0" applyFont="1" applyBorder="1" applyAlignment="1">
      <alignment horizontal="right" vertical="top" wrapText="1" readingOrder="2"/>
    </xf>
    <xf numFmtId="15" fontId="3" fillId="0" borderId="12" xfId="0" applyNumberFormat="1" applyFont="1" applyBorder="1" applyAlignment="1">
      <alignment horizontal="center" vertical="center" wrapText="1" readingOrder="1"/>
    </xf>
    <xf numFmtId="0" fontId="5" fillId="0" borderId="0" xfId="1" applyAlignment="1">
      <alignment wrapText="1"/>
    </xf>
    <xf numFmtId="0" fontId="3" fillId="0" borderId="15" xfId="0" applyFont="1" applyBorder="1" applyAlignment="1">
      <alignment horizontal="left" vertical="top" wrapText="1" readingOrder="1"/>
    </xf>
    <xf numFmtId="0" fontId="18" fillId="0" borderId="3" xfId="0" applyFont="1" applyBorder="1" applyAlignment="1">
      <alignment wrapText="1"/>
    </xf>
    <xf numFmtId="2" fontId="3" fillId="0" borderId="12" xfId="0" applyNumberFormat="1" applyFont="1" applyBorder="1" applyAlignment="1">
      <alignment horizontal="center" vertical="center" wrapText="1"/>
    </xf>
    <xf numFmtId="0" fontId="3" fillId="0" borderId="9" xfId="0" applyFont="1" applyBorder="1" applyAlignment="1">
      <alignment horizontal="center" vertical="center" wrapText="1" readingOrder="1"/>
    </xf>
    <xf numFmtId="0" fontId="3" fillId="0" borderId="7" xfId="0" applyFont="1" applyBorder="1" applyAlignment="1">
      <alignment horizontal="left" vertical="top" wrapText="1" readingOrder="1"/>
    </xf>
    <xf numFmtId="0" fontId="3" fillId="0" borderId="3" xfId="0" applyFont="1" applyBorder="1" applyAlignment="1">
      <alignment horizontal="left" vertical="top" wrapText="1" readingOrder="1"/>
    </xf>
    <xf numFmtId="0" fontId="3" fillId="0" borderId="1" xfId="0" applyFont="1" applyBorder="1" applyAlignment="1">
      <alignment horizontal="center" vertical="center" wrapText="1" readingOrder="1"/>
    </xf>
    <xf numFmtId="0" fontId="3" fillId="0" borderId="1" xfId="0" applyFont="1" applyBorder="1" applyAlignment="1">
      <alignment horizontal="left" vertical="top" wrapText="1" readingOrder="1"/>
    </xf>
    <xf numFmtId="15" fontId="3" fillId="0" borderId="9" xfId="0" applyNumberFormat="1" applyFont="1" applyBorder="1" applyAlignment="1">
      <alignment horizontal="center" vertical="center" wrapText="1" readingOrder="1"/>
    </xf>
    <xf numFmtId="0" fontId="3" fillId="0" borderId="5" xfId="0" applyFont="1" applyBorder="1" applyAlignment="1">
      <alignment horizontal="left" vertical="top" wrapText="1" readingOrder="1"/>
    </xf>
    <xf numFmtId="0" fontId="37" fillId="0" borderId="7" xfId="0" applyFont="1" applyBorder="1" applyAlignment="1">
      <alignment horizontal="right" vertical="top" wrapText="1" readingOrder="2"/>
    </xf>
    <xf numFmtId="0" fontId="2" fillId="2" borderId="10" xfId="0" applyFont="1" applyFill="1" applyBorder="1" applyAlignment="1">
      <alignment horizontal="center" vertical="center" wrapText="1" readingOrder="1"/>
    </xf>
    <xf numFmtId="0" fontId="2" fillId="2" borderId="10" xfId="0" applyFont="1" applyFill="1" applyBorder="1" applyAlignment="1">
      <alignment horizontal="center" vertical="center" wrapText="1" readingOrder="2"/>
    </xf>
    <xf numFmtId="2" fontId="23" fillId="7" borderId="16" xfId="0" applyNumberFormat="1" applyFont="1" applyFill="1" applyBorder="1" applyAlignment="1">
      <alignment horizontal="center" vertical="center" wrapText="1"/>
    </xf>
    <xf numFmtId="0" fontId="41" fillId="7" borderId="16" xfId="0" applyFont="1" applyFill="1" applyBorder="1" applyAlignment="1">
      <alignment horizontal="center" vertical="center" readingOrder="2"/>
    </xf>
    <xf numFmtId="0" fontId="41" fillId="7" borderId="16" xfId="0" applyFont="1" applyFill="1" applyBorder="1" applyAlignment="1">
      <alignment horizontal="center" vertical="center" wrapText="1"/>
    </xf>
    <xf numFmtId="0" fontId="43" fillId="0" borderId="13" xfId="0" applyFont="1" applyBorder="1" applyAlignment="1">
      <alignment horizontal="right" vertical="top" wrapText="1" readingOrder="2"/>
    </xf>
    <xf numFmtId="0" fontId="43" fillId="0" borderId="13" xfId="0" applyFont="1" applyBorder="1" applyAlignment="1">
      <alignment horizontal="right" vertical="center" wrapText="1" readingOrder="2"/>
    </xf>
    <xf numFmtId="0" fontId="33" fillId="0" borderId="3" xfId="0" applyFont="1" applyBorder="1" applyAlignment="1">
      <alignment horizontal="left" vertical="top" wrapText="1" readingOrder="1"/>
    </xf>
    <xf numFmtId="0" fontId="3" fillId="0" borderId="3" xfId="0" applyFont="1" applyBorder="1" applyAlignment="1">
      <alignment horizontal="right" vertical="top" wrapText="1" readingOrder="1"/>
    </xf>
    <xf numFmtId="0" fontId="3" fillId="0" borderId="5" xfId="0" applyFont="1" applyBorder="1" applyAlignment="1">
      <alignment horizontal="right" vertical="top" wrapText="1" readingOrder="2"/>
    </xf>
    <xf numFmtId="0" fontId="35" fillId="7" borderId="16" xfId="0" applyFont="1" applyFill="1" applyBorder="1" applyAlignment="1">
      <alignment horizontal="center" vertical="top"/>
    </xf>
    <xf numFmtId="0" fontId="35" fillId="7" borderId="16" xfId="0" applyFont="1" applyFill="1" applyBorder="1" applyAlignment="1">
      <alignment horizontal="center" vertical="top" wrapText="1"/>
    </xf>
    <xf numFmtId="0" fontId="3" fillId="0" borderId="1" xfId="0" applyFont="1" applyFill="1" applyBorder="1" applyAlignment="1">
      <alignment horizontal="right" vertical="top" wrapText="1" readingOrder="2"/>
    </xf>
    <xf numFmtId="165" fontId="3" fillId="9" borderId="1" xfId="0" applyNumberFormat="1" applyFont="1" applyFill="1" applyBorder="1" applyAlignment="1">
      <alignment horizontal="center" vertical="center" wrapText="1"/>
    </xf>
    <xf numFmtId="0" fontId="3" fillId="9" borderId="1" xfId="0" applyFont="1" applyFill="1" applyBorder="1" applyAlignment="1">
      <alignment horizontal="left" vertical="top" wrapText="1" readingOrder="1"/>
    </xf>
    <xf numFmtId="0" fontId="3" fillId="9" borderId="1" xfId="0" applyFont="1" applyFill="1" applyBorder="1" applyAlignment="1">
      <alignment horizontal="right" vertical="top" wrapText="1" readingOrder="2"/>
    </xf>
    <xf numFmtId="0" fontId="3" fillId="9" borderId="1" xfId="0" applyFont="1" applyFill="1" applyBorder="1" applyAlignment="1">
      <alignment horizontal="center" vertical="center" wrapText="1" readingOrder="1"/>
    </xf>
    <xf numFmtId="2" fontId="3" fillId="9" borderId="8" xfId="0" applyNumberFormat="1" applyFont="1" applyFill="1" applyBorder="1" applyAlignment="1">
      <alignment horizontal="center" vertical="center" wrapText="1"/>
    </xf>
    <xf numFmtId="0" fontId="3" fillId="9" borderId="15" xfId="0" applyFont="1" applyFill="1" applyBorder="1" applyAlignment="1">
      <alignment horizontal="left" vertical="top" wrapText="1" readingOrder="1"/>
    </xf>
    <xf numFmtId="0" fontId="3" fillId="9" borderId="15" xfId="0" applyFont="1" applyFill="1" applyBorder="1" applyAlignment="1">
      <alignment horizontal="right" vertical="top" wrapText="1" readingOrder="2"/>
    </xf>
    <xf numFmtId="0" fontId="6" fillId="9" borderId="15" xfId="0" applyFont="1" applyFill="1" applyBorder="1" applyAlignment="1">
      <alignment horizontal="center" vertical="center" wrapText="1" readingOrder="1"/>
    </xf>
    <xf numFmtId="0" fontId="3" fillId="9" borderId="15" xfId="0" applyFont="1" applyFill="1" applyBorder="1" applyAlignment="1">
      <alignment horizontal="center" vertical="center" wrapText="1" readingOrder="1"/>
    </xf>
    <xf numFmtId="2" fontId="3" fillId="9" borderId="3" xfId="0" applyNumberFormat="1" applyFont="1" applyFill="1" applyBorder="1" applyAlignment="1">
      <alignment horizontal="center" vertical="center" wrapText="1"/>
    </xf>
    <xf numFmtId="0" fontId="3" fillId="9" borderId="4" xfId="0" applyFont="1" applyFill="1" applyBorder="1" applyAlignment="1">
      <alignment horizontal="left" vertical="top" wrapText="1" readingOrder="1"/>
    </xf>
    <xf numFmtId="0" fontId="3" fillId="9" borderId="4" xfId="0" applyFont="1" applyFill="1" applyBorder="1" applyAlignment="1">
      <alignment horizontal="right" vertical="top" wrapText="1" readingOrder="2"/>
    </xf>
    <xf numFmtId="0" fontId="6" fillId="9" borderId="4" xfId="0" applyFont="1" applyFill="1" applyBorder="1" applyAlignment="1">
      <alignment horizontal="center" vertical="center" wrapText="1" readingOrder="1"/>
    </xf>
    <xf numFmtId="0" fontId="0" fillId="9" borderId="0" xfId="0" applyFill="1" applyAlignment="1">
      <alignment horizontal="left" vertical="top"/>
    </xf>
    <xf numFmtId="0" fontId="0" fillId="9" borderId="0" xfId="0" applyFill="1" applyAlignment="1">
      <alignment horizontal="right" vertical="top" readingOrder="2"/>
    </xf>
    <xf numFmtId="2" fontId="9" fillId="9" borderId="3" xfId="0" applyNumberFormat="1" applyFont="1" applyFill="1" applyBorder="1" applyAlignment="1">
      <alignment horizontal="center" vertical="center" wrapText="1" readingOrder="1"/>
    </xf>
    <xf numFmtId="0" fontId="0" fillId="9" borderId="4" xfId="0" applyFill="1" applyBorder="1" applyAlignment="1">
      <alignment horizontal="center" vertical="center" wrapText="1" readingOrder="1"/>
    </xf>
    <xf numFmtId="0" fontId="0" fillId="9" borderId="15" xfId="0" applyFill="1" applyBorder="1" applyAlignment="1">
      <alignment horizontal="center" vertical="center" wrapText="1" readingOrder="1"/>
    </xf>
    <xf numFmtId="2" fontId="3" fillId="9" borderId="3" xfId="0" applyNumberFormat="1" applyFont="1" applyFill="1" applyBorder="1" applyAlignment="1">
      <alignment horizontal="center" vertical="center" wrapText="1" readingOrder="1"/>
    </xf>
    <xf numFmtId="0" fontId="3" fillId="9" borderId="4" xfId="0" applyFont="1" applyFill="1" applyBorder="1" applyAlignment="1">
      <alignment horizontal="center" vertical="center" wrapText="1" readingOrder="1"/>
    </xf>
    <xf numFmtId="2" fontId="3" fillId="9" borderId="8" xfId="0" applyNumberFormat="1" applyFont="1" applyFill="1" applyBorder="1" applyAlignment="1">
      <alignment horizontal="center" vertical="center" wrapText="1" readingOrder="1"/>
    </xf>
    <xf numFmtId="0" fontId="3" fillId="9" borderId="8" xfId="0" applyFont="1" applyFill="1" applyBorder="1" applyAlignment="1">
      <alignment horizontal="left" vertical="top" wrapText="1" readingOrder="1"/>
    </xf>
    <xf numFmtId="0" fontId="3" fillId="9" borderId="8" xfId="0" applyFont="1" applyFill="1" applyBorder="1" applyAlignment="1">
      <alignment horizontal="right" vertical="top" wrapText="1" readingOrder="2"/>
    </xf>
    <xf numFmtId="0" fontId="3" fillId="9" borderId="8" xfId="0" applyFont="1" applyFill="1" applyBorder="1" applyAlignment="1">
      <alignment horizontal="center" vertical="center" wrapText="1" readingOrder="1"/>
    </xf>
    <xf numFmtId="0" fontId="3" fillId="9" borderId="12" xfId="0" applyFont="1" applyFill="1" applyBorder="1" applyAlignment="1">
      <alignment horizontal="center" vertical="center" wrapText="1" readingOrder="1"/>
    </xf>
    <xf numFmtId="15" fontId="3" fillId="9" borderId="8" xfId="0" applyNumberFormat="1" applyFont="1" applyFill="1" applyBorder="1" applyAlignment="1">
      <alignment horizontal="center" vertical="center" wrapText="1" readingOrder="1"/>
    </xf>
    <xf numFmtId="2" fontId="3" fillId="9" borderId="7" xfId="0" applyNumberFormat="1" applyFont="1" applyFill="1" applyBorder="1" applyAlignment="1">
      <alignment horizontal="center" vertical="center" wrapText="1"/>
    </xf>
    <xf numFmtId="0" fontId="3" fillId="9" borderId="17" xfId="0" applyFont="1" applyFill="1" applyBorder="1" applyAlignment="1">
      <alignment horizontal="left" vertical="top" wrapText="1" readingOrder="1"/>
    </xf>
    <xf numFmtId="0" fontId="0" fillId="9" borderId="0" xfId="0" applyFill="1" applyAlignment="1">
      <alignment horizontal="center" vertical="center"/>
    </xf>
    <xf numFmtId="2" fontId="0" fillId="9" borderId="0" xfId="0" applyNumberFormat="1" applyFont="1" applyFill="1" applyAlignment="1">
      <alignment horizontal="center" vertical="center" wrapText="1"/>
    </xf>
    <xf numFmtId="0" fontId="34" fillId="9" borderId="0" xfId="0" applyFont="1" applyFill="1" applyAlignment="1">
      <alignment horizontal="left" vertical="top" wrapText="1"/>
    </xf>
    <xf numFmtId="0" fontId="2" fillId="9" borderId="0" xfId="0" applyFont="1" applyFill="1" applyAlignment="1">
      <alignment horizontal="center" vertical="center" readingOrder="2"/>
    </xf>
    <xf numFmtId="0" fontId="2" fillId="9" borderId="0" xfId="0" applyFont="1" applyFill="1" applyAlignment="1">
      <alignment horizontal="center" vertical="center" wrapText="1"/>
    </xf>
    <xf numFmtId="0" fontId="2" fillId="9" borderId="0" xfId="0" applyFont="1" applyFill="1" applyBorder="1" applyAlignment="1">
      <alignment horizontal="center" vertical="center"/>
    </xf>
    <xf numFmtId="2" fontId="0" fillId="9" borderId="20" xfId="0" applyNumberFormat="1" applyFont="1" applyFill="1" applyBorder="1" applyAlignment="1">
      <alignment horizontal="center" vertical="center" wrapText="1"/>
    </xf>
    <xf numFmtId="0" fontId="34" fillId="9" borderId="21" xfId="0" applyFont="1" applyFill="1" applyBorder="1" applyAlignment="1">
      <alignment horizontal="left" vertical="top" wrapText="1"/>
    </xf>
    <xf numFmtId="0" fontId="0" fillId="9" borderId="21" xfId="0" applyFill="1" applyBorder="1" applyAlignment="1">
      <alignment horizontal="right" vertical="top" readingOrder="2"/>
    </xf>
    <xf numFmtId="2" fontId="18" fillId="8" borderId="18" xfId="0" applyNumberFormat="1" applyFont="1" applyFill="1" applyBorder="1" applyAlignment="1">
      <alignment horizontal="center" vertical="center" wrapText="1" readingOrder="1"/>
    </xf>
    <xf numFmtId="0" fontId="2" fillId="8" borderId="19" xfId="0" applyFont="1" applyFill="1" applyBorder="1" applyAlignment="1">
      <alignment horizontal="center" vertical="center" wrapText="1" readingOrder="1"/>
    </xf>
    <xf numFmtId="0" fontId="2" fillId="8" borderId="19" xfId="0" applyFont="1" applyFill="1" applyBorder="1" applyAlignment="1">
      <alignment horizontal="center" vertical="center" wrapText="1" readingOrder="2"/>
    </xf>
    <xf numFmtId="2" fontId="0" fillId="7" borderId="1" xfId="0" applyNumberFormat="1" applyFont="1" applyFill="1" applyBorder="1" applyAlignment="1">
      <alignment horizontal="center" vertical="center" wrapText="1" readingOrder="1"/>
    </xf>
    <xf numFmtId="0" fontId="2" fillId="7" borderId="2" xfId="0" applyFont="1" applyFill="1" applyBorder="1" applyAlignment="1">
      <alignment horizontal="center" vertical="center" wrapText="1" readingOrder="1"/>
    </xf>
    <xf numFmtId="0" fontId="2" fillId="7" borderId="2" xfId="0" applyFont="1" applyFill="1" applyBorder="1" applyAlignment="1">
      <alignment horizontal="center" vertical="center" wrapText="1" readingOrder="2"/>
    </xf>
    <xf numFmtId="0" fontId="9" fillId="7" borderId="4"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2" fontId="18" fillId="7" borderId="1" xfId="0" applyNumberFormat="1" applyFont="1" applyFill="1" applyBorder="1" applyAlignment="1">
      <alignment horizontal="center" vertical="center" wrapText="1" readingOrder="1"/>
    </xf>
    <xf numFmtId="0" fontId="2" fillId="7" borderId="14" xfId="0" applyFont="1" applyFill="1" applyBorder="1" applyAlignment="1">
      <alignment horizontal="center" vertical="center" wrapText="1" readingOrder="1"/>
    </xf>
    <xf numFmtId="0" fontId="49" fillId="0" borderId="6" xfId="1" applyFont="1" applyBorder="1" applyAlignment="1">
      <alignment horizontal="left" vertical="top" wrapText="1" readingOrder="1"/>
    </xf>
    <xf numFmtId="0" fontId="49" fillId="0" borderId="4" xfId="1" applyFont="1" applyBorder="1" applyAlignment="1">
      <alignment horizontal="left" vertical="top" wrapText="1" readingOrder="1"/>
    </xf>
    <xf numFmtId="0" fontId="49" fillId="0" borderId="6" xfId="1" applyFont="1" applyBorder="1" applyAlignment="1">
      <alignment horizontal="left" vertical="top" wrapText="1"/>
    </xf>
    <xf numFmtId="0" fontId="49" fillId="0" borderId="5" xfId="1" applyFont="1" applyBorder="1" applyAlignment="1">
      <alignment horizontal="left" vertical="top" wrapText="1"/>
    </xf>
    <xf numFmtId="0" fontId="49" fillId="0" borderId="3" xfId="1" applyFont="1" applyBorder="1" applyAlignment="1">
      <alignment horizontal="left" vertical="top" wrapText="1"/>
    </xf>
    <xf numFmtId="0" fontId="3" fillId="0" borderId="7" xfId="0" applyFont="1" applyFill="1" applyBorder="1" applyAlignment="1">
      <alignment horizontal="right" vertical="top" wrapText="1" readingOrder="2"/>
    </xf>
    <xf numFmtId="0" fontId="3" fillId="0" borderId="9" xfId="0" applyFont="1" applyFill="1" applyBorder="1" applyAlignment="1">
      <alignment horizontal="left" vertical="top" wrapText="1" readingOrder="1"/>
    </xf>
    <xf numFmtId="0" fontId="22" fillId="0" borderId="9" xfId="0" applyFont="1" applyFill="1" applyBorder="1" applyAlignment="1">
      <alignment horizontal="left" vertical="top" wrapText="1"/>
    </xf>
    <xf numFmtId="0" fontId="3" fillId="0" borderId="1" xfId="0" applyFont="1" applyFill="1" applyBorder="1" applyAlignment="1">
      <alignment horizontal="left" vertical="top" wrapText="1" readingOrder="1"/>
    </xf>
    <xf numFmtId="0" fontId="3" fillId="0" borderId="1" xfId="0" applyFont="1" applyBorder="1" applyAlignment="1">
      <alignment horizontal="center" vertical="center" wrapText="1" readingOrder="1"/>
    </xf>
    <xf numFmtId="0" fontId="3" fillId="0" borderId="1" xfId="0" applyFont="1" applyBorder="1" applyAlignment="1">
      <alignment horizontal="left" vertical="top" wrapText="1" readingOrder="1"/>
    </xf>
    <xf numFmtId="0" fontId="3" fillId="0" borderId="16" xfId="0" applyFont="1" applyBorder="1" applyAlignment="1">
      <alignment horizontal="center" vertical="center" readingOrder="2"/>
    </xf>
    <xf numFmtId="0" fontId="3" fillId="0" borderId="22" xfId="0" applyFont="1" applyBorder="1" applyAlignment="1">
      <alignment horizontal="center" vertical="center"/>
    </xf>
    <xf numFmtId="0" fontId="50" fillId="0" borderId="16" xfId="0" applyFont="1" applyBorder="1" applyAlignment="1">
      <alignment horizontal="left" vertical="top" wrapText="1"/>
    </xf>
    <xf numFmtId="0" fontId="3" fillId="0" borderId="16" xfId="0" applyFont="1" applyBorder="1" applyAlignment="1">
      <alignment horizontal="right" vertical="top" readingOrder="2"/>
    </xf>
    <xf numFmtId="0" fontId="0" fillId="9" borderId="0" xfId="0" applyFill="1" applyBorder="1" applyAlignment="1">
      <alignment horizontal="center" vertical="center" wrapText="1"/>
    </xf>
    <xf numFmtId="0" fontId="0" fillId="9" borderId="0" xfId="0" applyFill="1" applyBorder="1" applyAlignment="1">
      <alignment horizontal="center" vertical="center"/>
    </xf>
    <xf numFmtId="2" fontId="3" fillId="0" borderId="1" xfId="0" applyNumberFormat="1" applyFont="1" applyBorder="1" applyAlignment="1">
      <alignment horizontal="center" vertical="center" wrapText="1"/>
    </xf>
    <xf numFmtId="0" fontId="2" fillId="8" borderId="26" xfId="0" applyFont="1" applyFill="1" applyBorder="1" applyAlignment="1">
      <alignment horizontal="center" vertical="center" wrapText="1" readingOrder="1"/>
    </xf>
    <xf numFmtId="0" fontId="17" fillId="0" borderId="12" xfId="0" applyFont="1" applyBorder="1" applyAlignment="1">
      <alignment horizontal="center" vertical="center" wrapText="1" readingOrder="1"/>
    </xf>
    <xf numFmtId="15" fontId="3" fillId="9" borderId="12" xfId="0" applyNumberFormat="1" applyFont="1" applyFill="1" applyBorder="1" applyAlignment="1">
      <alignment horizontal="center" vertical="center" wrapText="1" readingOrder="1"/>
    </xf>
    <xf numFmtId="0" fontId="41" fillId="7" borderId="27" xfId="0" applyFont="1" applyFill="1" applyBorder="1" applyAlignment="1">
      <alignment horizontal="center" vertical="center"/>
    </xf>
    <xf numFmtId="0" fontId="3" fillId="0" borderId="27" xfId="0" applyFont="1" applyBorder="1" applyAlignment="1">
      <alignment horizontal="center" vertical="center"/>
    </xf>
    <xf numFmtId="0" fontId="29" fillId="0" borderId="28" xfId="0" applyFont="1" applyBorder="1" applyAlignment="1">
      <alignment horizontal="center" vertical="center"/>
    </xf>
    <xf numFmtId="0" fontId="29" fillId="8" borderId="26" xfId="0" applyFont="1" applyFill="1" applyBorder="1" applyAlignment="1">
      <alignment horizontal="center" vertical="center"/>
    </xf>
    <xf numFmtId="0" fontId="29" fillId="0" borderId="26" xfId="0" applyFont="1" applyBorder="1" applyAlignment="1">
      <alignment horizontal="center" vertical="center"/>
    </xf>
    <xf numFmtId="0" fontId="29" fillId="9" borderId="26" xfId="0" applyFont="1" applyFill="1" applyBorder="1" applyAlignment="1">
      <alignment horizontal="center" vertical="center"/>
    </xf>
    <xf numFmtId="0" fontId="29" fillId="0" borderId="26" xfId="0" applyFont="1" applyFill="1" applyBorder="1" applyAlignment="1">
      <alignment horizontal="center" vertical="center"/>
    </xf>
    <xf numFmtId="0" fontId="29" fillId="5" borderId="26" xfId="0" applyFont="1" applyFill="1" applyBorder="1" applyAlignment="1">
      <alignment horizontal="center" vertical="center" wrapText="1"/>
    </xf>
    <xf numFmtId="0" fontId="29" fillId="6" borderId="26" xfId="0" applyFont="1" applyFill="1" applyBorder="1" applyAlignment="1">
      <alignment horizontal="center" vertical="center"/>
    </xf>
    <xf numFmtId="0" fontId="39" fillId="0" borderId="26" xfId="0" applyFont="1" applyBorder="1" applyAlignment="1">
      <alignment horizontal="center" vertical="center"/>
    </xf>
    <xf numFmtId="0" fontId="29" fillId="0" borderId="20" xfId="0" applyFont="1" applyBorder="1" applyAlignment="1">
      <alignment horizontal="center" vertical="center"/>
    </xf>
    <xf numFmtId="0" fontId="29" fillId="0" borderId="29" xfId="0" applyFont="1" applyBorder="1" applyAlignment="1">
      <alignment horizontal="center" vertical="center"/>
    </xf>
    <xf numFmtId="0" fontId="29" fillId="9" borderId="28" xfId="0" applyFont="1" applyFill="1" applyBorder="1" applyAlignment="1">
      <alignment horizontal="center" vertical="center"/>
    </xf>
    <xf numFmtId="0" fontId="44" fillId="8" borderId="13" xfId="0" applyFont="1" applyFill="1" applyBorder="1" applyAlignment="1">
      <alignment horizontal="center" vertical="center" wrapText="1" readingOrder="2"/>
    </xf>
    <xf numFmtId="0" fontId="45" fillId="0" borderId="13" xfId="0" applyFont="1" applyBorder="1" applyAlignment="1">
      <alignment horizontal="right" vertical="top" wrapText="1" readingOrder="2"/>
    </xf>
    <xf numFmtId="0" fontId="46" fillId="0" borderId="13" xfId="0" applyFont="1" applyBorder="1" applyAlignment="1">
      <alignment horizontal="right" vertical="top" wrapText="1" readingOrder="2"/>
    </xf>
    <xf numFmtId="14" fontId="43" fillId="0" borderId="13" xfId="0" applyNumberFormat="1" applyFont="1" applyBorder="1" applyAlignment="1">
      <alignment horizontal="right" vertical="top" wrapText="1" readingOrder="2"/>
    </xf>
    <xf numFmtId="0" fontId="44" fillId="0" borderId="13" xfId="0" applyFont="1" applyBorder="1" applyAlignment="1">
      <alignment horizontal="right" vertical="top" wrapText="1" readingOrder="2"/>
    </xf>
    <xf numFmtId="0" fontId="43" fillId="0" borderId="21" xfId="0" applyFont="1" applyBorder="1" applyAlignment="1">
      <alignment horizontal="right" vertical="top" wrapText="1" readingOrder="2"/>
    </xf>
    <xf numFmtId="0" fontId="3" fillId="10" borderId="4" xfId="0" applyFont="1" applyFill="1" applyBorder="1" applyAlignment="1">
      <alignment horizontal="right" vertical="top" wrapText="1" readingOrder="2"/>
    </xf>
    <xf numFmtId="0" fontId="3" fillId="0" borderId="9" xfId="0" applyFont="1" applyBorder="1" applyAlignment="1">
      <alignment horizontal="left" vertical="top" wrapText="1"/>
    </xf>
    <xf numFmtId="0" fontId="3" fillId="0" borderId="8" xfId="0" applyFont="1" applyBorder="1" applyAlignment="1">
      <alignment horizontal="left" vertical="top" wrapText="1"/>
    </xf>
    <xf numFmtId="0" fontId="3" fillId="0" borderId="8" xfId="0" applyFont="1" applyBorder="1" applyAlignment="1">
      <alignment horizontal="center" vertical="center" wrapText="1" readingOrder="1"/>
    </xf>
    <xf numFmtId="0" fontId="29" fillId="0" borderId="26" xfId="0" applyFont="1" applyBorder="1" applyAlignment="1">
      <alignment horizontal="center" vertical="center"/>
    </xf>
    <xf numFmtId="0" fontId="0" fillId="0" borderId="33" xfId="0" applyBorder="1"/>
    <xf numFmtId="0" fontId="0" fillId="0" borderId="36" xfId="0" applyBorder="1"/>
    <xf numFmtId="0" fontId="0" fillId="0" borderId="37" xfId="0" applyBorder="1"/>
    <xf numFmtId="0" fontId="0" fillId="0" borderId="38" xfId="0" applyBorder="1"/>
    <xf numFmtId="49" fontId="0" fillId="0" borderId="0" xfId="0" applyNumberFormat="1" applyFont="1" applyAlignment="1">
      <alignment horizontal="center" vertical="center"/>
    </xf>
    <xf numFmtId="0" fontId="0" fillId="0" borderId="52" xfId="0" applyBorder="1"/>
    <xf numFmtId="0" fontId="0" fillId="0" borderId="34" xfId="0" applyBorder="1"/>
    <xf numFmtId="49" fontId="0" fillId="0" borderId="0" xfId="0" applyNumberFormat="1"/>
    <xf numFmtId="0" fontId="0" fillId="0" borderId="33" xfId="0" applyBorder="1" applyProtection="1">
      <protection hidden="1"/>
    </xf>
    <xf numFmtId="0" fontId="0" fillId="0" borderId="33" xfId="0" applyBorder="1" applyAlignment="1" applyProtection="1">
      <alignment horizontal="center" vertical="center"/>
      <protection hidden="1"/>
    </xf>
    <xf numFmtId="0" fontId="0" fillId="0" borderId="38" xfId="0" applyBorder="1" applyProtection="1">
      <protection hidden="1"/>
    </xf>
    <xf numFmtId="0" fontId="0" fillId="0" borderId="35" xfId="0" applyBorder="1" applyProtection="1">
      <protection hidden="1"/>
    </xf>
    <xf numFmtId="0" fontId="0" fillId="0" borderId="36" xfId="0" applyBorder="1" applyProtection="1">
      <protection hidden="1"/>
    </xf>
    <xf numFmtId="0" fontId="29" fillId="0" borderId="26" xfId="0" applyFont="1" applyBorder="1" applyAlignment="1">
      <alignment horizontal="center" vertical="center"/>
    </xf>
    <xf numFmtId="0" fontId="0" fillId="0" borderId="53" xfId="0" applyBorder="1"/>
    <xf numFmtId="0" fontId="0" fillId="0" borderId="35" xfId="0" applyBorder="1"/>
    <xf numFmtId="0" fontId="0" fillId="0" borderId="54" xfId="0" applyBorder="1"/>
    <xf numFmtId="0" fontId="53" fillId="0" borderId="35" xfId="0" applyFont="1" applyBorder="1" applyAlignment="1"/>
    <xf numFmtId="0" fontId="53" fillId="0" borderId="57" xfId="0" applyFont="1" applyBorder="1" applyAlignment="1">
      <alignment wrapText="1"/>
    </xf>
    <xf numFmtId="0" fontId="0" fillId="0" borderId="33" xfId="0" applyBorder="1" applyAlignment="1">
      <alignment horizontal="center" vertical="center"/>
    </xf>
    <xf numFmtId="0" fontId="0" fillId="0" borderId="37" xfId="0" applyBorder="1" applyAlignment="1" applyProtection="1">
      <alignment horizontal="center" vertical="center"/>
      <protection hidden="1"/>
    </xf>
    <xf numFmtId="0" fontId="0" fillId="0" borderId="38" xfId="0" applyBorder="1" applyAlignment="1">
      <alignment horizontal="center" vertical="center"/>
    </xf>
    <xf numFmtId="0" fontId="53" fillId="0" borderId="13" xfId="0" applyFont="1" applyBorder="1" applyAlignment="1">
      <alignment horizontal="center" vertical="center"/>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53" fillId="16" borderId="13" xfId="0" applyFont="1" applyFill="1" applyBorder="1" applyAlignment="1">
      <alignment horizontal="center" vertical="center"/>
    </xf>
    <xf numFmtId="0" fontId="53" fillId="16" borderId="29" xfId="0" applyFont="1" applyFill="1" applyBorder="1" applyAlignment="1">
      <alignment horizontal="center" vertical="center"/>
    </xf>
    <xf numFmtId="0" fontId="53" fillId="0" borderId="29" xfId="0" applyFont="1" applyBorder="1" applyAlignment="1">
      <alignment horizontal="center" vertical="center"/>
    </xf>
    <xf numFmtId="22" fontId="0" fillId="0" borderId="33" xfId="0" applyNumberFormat="1" applyBorder="1"/>
    <xf numFmtId="0" fontId="37" fillId="0" borderId="5" xfId="0" applyFont="1" applyBorder="1" applyAlignment="1">
      <alignment horizontal="left" vertical="top" wrapText="1" readingOrder="2"/>
    </xf>
    <xf numFmtId="0" fontId="43" fillId="0" borderId="30" xfId="0" applyFont="1" applyBorder="1" applyAlignment="1">
      <alignment horizontal="right" vertical="top" wrapText="1" readingOrder="2"/>
    </xf>
    <xf numFmtId="0" fontId="0" fillId="0" borderId="31" xfId="0" applyBorder="1" applyAlignment="1">
      <alignment horizontal="right" vertical="top" wrapText="1" readingOrder="2"/>
    </xf>
    <xf numFmtId="0" fontId="0" fillId="0" borderId="32" xfId="0" applyBorder="1" applyAlignment="1">
      <alignment horizontal="right" vertical="top" wrapText="1" readingOrder="2"/>
    </xf>
    <xf numFmtId="0" fontId="3" fillId="0" borderId="7" xfId="0" applyFont="1" applyBorder="1" applyAlignment="1">
      <alignment horizontal="right" vertical="center" wrapText="1" readingOrder="2"/>
    </xf>
    <xf numFmtId="0" fontId="0" fillId="0" borderId="5" xfId="0" applyBorder="1" applyAlignment="1">
      <alignment horizontal="right" vertical="center" wrapText="1" readingOrder="2"/>
    </xf>
    <xf numFmtId="0" fontId="0" fillId="0" borderId="3" xfId="0" applyBorder="1" applyAlignment="1">
      <alignment horizontal="right" vertical="center" wrapText="1" readingOrder="2"/>
    </xf>
    <xf numFmtId="0" fontId="3" fillId="0" borderId="7" xfId="0" applyFont="1" applyFill="1" applyBorder="1" applyAlignment="1">
      <alignment horizontal="right" vertical="center" wrapText="1" readingOrder="2"/>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29" fillId="0" borderId="26" xfId="0" applyFont="1" applyBorder="1" applyAlignment="1">
      <alignment horizontal="center" vertical="center"/>
    </xf>
    <xf numFmtId="0" fontId="0" fillId="0" borderId="26" xfId="0" applyBorder="1" applyAlignment="1">
      <alignment horizontal="center" vertical="center"/>
    </xf>
    <xf numFmtId="2" fontId="3" fillId="0" borderId="7" xfId="0" applyNumberFormat="1" applyFont="1" applyBorder="1" applyAlignment="1">
      <alignment horizontal="center" vertical="center" wrapText="1"/>
    </xf>
    <xf numFmtId="2" fontId="3" fillId="0" borderId="5"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0" fontId="3" fillId="0" borderId="7" xfId="0" applyFont="1" applyBorder="1" applyAlignment="1">
      <alignment horizontal="left" vertical="top" wrapText="1" readingOrder="1"/>
    </xf>
    <xf numFmtId="0" fontId="0" fillId="0" borderId="5" xfId="0" applyBorder="1" applyAlignment="1">
      <alignment horizontal="left" vertical="top" wrapText="1" readingOrder="1"/>
    </xf>
    <xf numFmtId="0" fontId="0" fillId="0" borderId="3" xfId="0" applyBorder="1" applyAlignment="1">
      <alignment horizontal="left" vertical="top" wrapText="1" readingOrder="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15" fontId="3" fillId="0" borderId="11" xfId="0" applyNumberFormat="1" applyFont="1" applyBorder="1" applyAlignment="1">
      <alignment horizontal="center" vertical="center" wrapText="1" readingOrder="1"/>
    </xf>
    <xf numFmtId="15" fontId="3" fillId="0" borderId="8" xfId="0" applyNumberFormat="1" applyFont="1" applyBorder="1" applyAlignment="1">
      <alignment horizontal="center" vertical="center" wrapText="1" readingOrder="1"/>
    </xf>
    <xf numFmtId="0" fontId="3" fillId="0" borderId="3" xfId="0" applyFont="1" applyBorder="1" applyAlignment="1">
      <alignment horizontal="left" vertical="top" wrapText="1" readingOrder="1"/>
    </xf>
    <xf numFmtId="164" fontId="3" fillId="0" borderId="11"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6" fillId="0" borderId="7" xfId="0"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6" fillId="0" borderId="3"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15" fontId="3" fillId="0" borderId="9" xfId="0" applyNumberFormat="1" applyFont="1" applyBorder="1" applyAlignment="1">
      <alignment horizontal="center" vertical="center" wrapText="1" readingOrder="1"/>
    </xf>
    <xf numFmtId="2" fontId="9" fillId="0" borderId="7" xfId="0" applyNumberFormat="1" applyFont="1" applyBorder="1" applyAlignment="1">
      <alignment horizontal="center" vertical="center" wrapText="1" readingOrder="1"/>
    </xf>
    <xf numFmtId="0" fontId="0" fillId="0" borderId="5" xfId="0" applyBorder="1" applyAlignment="1">
      <alignment horizontal="center" vertical="center" wrapText="1" readingOrder="1"/>
    </xf>
    <xf numFmtId="0" fontId="0" fillId="0" borderId="3" xfId="0" applyBorder="1" applyAlignment="1">
      <alignment horizontal="center" vertical="center" wrapText="1" readingOrder="1"/>
    </xf>
    <xf numFmtId="2" fontId="3" fillId="0" borderId="7" xfId="0" applyNumberFormat="1" applyFont="1" applyBorder="1" applyAlignment="1">
      <alignment horizontal="center" vertical="center" wrapText="1" readingOrder="1"/>
    </xf>
    <xf numFmtId="0" fontId="3" fillId="0" borderId="7" xfId="0" applyFont="1" applyBorder="1" applyAlignment="1">
      <alignment horizontal="right" vertical="top" wrapText="1" readingOrder="2"/>
    </xf>
    <xf numFmtId="0" fontId="0" fillId="0" borderId="5" xfId="0" applyBorder="1" applyAlignment="1">
      <alignment horizontal="right" vertical="top" wrapText="1" readingOrder="2"/>
    </xf>
    <xf numFmtId="0" fontId="0" fillId="0" borderId="3" xfId="0" applyBorder="1" applyAlignment="1">
      <alignment horizontal="right" vertical="top" wrapText="1" readingOrder="2"/>
    </xf>
    <xf numFmtId="0" fontId="3" fillId="0" borderId="7" xfId="0" applyFont="1" applyFill="1" applyBorder="1" applyAlignment="1">
      <alignment horizontal="right" vertical="top" wrapText="1" readingOrder="2"/>
    </xf>
    <xf numFmtId="15" fontId="3" fillId="3" borderId="11" xfId="0" applyNumberFormat="1" applyFont="1" applyFill="1" applyBorder="1" applyAlignment="1">
      <alignment horizontal="center" vertical="center" wrapText="1" readingOrder="1"/>
    </xf>
    <xf numFmtId="15" fontId="3" fillId="3" borderId="8" xfId="0" applyNumberFormat="1" applyFont="1" applyFill="1" applyBorder="1" applyAlignment="1">
      <alignment horizontal="center" vertical="center" wrapText="1" readingOrder="1"/>
    </xf>
    <xf numFmtId="0" fontId="3" fillId="3" borderId="7" xfId="0" applyFont="1" applyFill="1" applyBorder="1" applyAlignment="1">
      <alignment horizontal="left" vertical="center" wrapText="1" readingOrder="1"/>
    </xf>
    <xf numFmtId="0" fontId="3" fillId="3" borderId="3" xfId="0" applyFont="1" applyFill="1" applyBorder="1" applyAlignment="1">
      <alignment horizontal="left" vertical="center" wrapText="1" readingOrder="1"/>
    </xf>
    <xf numFmtId="164" fontId="3" fillId="3" borderId="7"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165" fontId="3" fillId="0" borderId="7" xfId="0" applyNumberFormat="1" applyFont="1" applyBorder="1" applyAlignment="1">
      <alignment horizontal="center" vertical="center" wrapText="1"/>
    </xf>
    <xf numFmtId="165" fontId="3" fillId="0" borderId="11"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0" fontId="3" fillId="0" borderId="11"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5" xfId="0" applyFont="1" applyBorder="1" applyAlignment="1">
      <alignment horizontal="left" vertical="top" wrapText="1" readingOrder="1"/>
    </xf>
    <xf numFmtId="2" fontId="3" fillId="0" borderId="9" xfId="0" applyNumberFormat="1" applyFont="1" applyBorder="1" applyAlignment="1">
      <alignment horizontal="center" vertical="center" wrapText="1"/>
    </xf>
    <xf numFmtId="2" fontId="0" fillId="0" borderId="7" xfId="0" applyNumberFormat="1" applyBorder="1" applyAlignment="1">
      <alignment horizontal="center" vertical="center" wrapText="1"/>
    </xf>
    <xf numFmtId="2" fontId="0" fillId="0" borderId="3" xfId="0" applyNumberFormat="1" applyBorder="1" applyAlignment="1">
      <alignment horizontal="center" vertical="center" wrapText="1"/>
    </xf>
    <xf numFmtId="0" fontId="3" fillId="0" borderId="9"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165" fontId="3" fillId="0" borderId="9" xfId="0" applyNumberFormat="1" applyFont="1" applyBorder="1" applyAlignment="1">
      <alignment horizontal="center" vertical="center" wrapText="1"/>
    </xf>
    <xf numFmtId="0" fontId="3" fillId="0" borderId="1" xfId="0" applyFont="1" applyBorder="1" applyAlignment="1">
      <alignment horizontal="center" vertical="center" wrapText="1" readingOrder="1"/>
    </xf>
    <xf numFmtId="0" fontId="3" fillId="0" borderId="1" xfId="0" applyFont="1" applyBorder="1" applyAlignment="1">
      <alignment horizontal="left" vertical="top" wrapText="1" readingOrder="1"/>
    </xf>
    <xf numFmtId="2" fontId="3" fillId="0" borderId="1" xfId="0" applyNumberFormat="1" applyFont="1" applyBorder="1" applyAlignment="1">
      <alignment horizontal="center" vertical="center" wrapText="1"/>
    </xf>
    <xf numFmtId="0" fontId="0" fillId="0" borderId="7" xfId="0" applyBorder="1" applyAlignment="1">
      <alignment horizontal="center" vertical="center" wrapText="1" readingOrder="1"/>
    </xf>
    <xf numFmtId="0" fontId="53" fillId="0" borderId="35" xfId="0" applyFont="1" applyBorder="1" applyAlignment="1">
      <alignment horizontal="right" vertical="center"/>
    </xf>
    <xf numFmtId="0" fontId="53" fillId="0" borderId="52" xfId="0" applyFont="1" applyBorder="1" applyAlignment="1">
      <alignment horizontal="right" vertical="center"/>
    </xf>
    <xf numFmtId="0" fontId="53" fillId="0" borderId="36" xfId="0" applyFont="1" applyBorder="1" applyAlignment="1">
      <alignment horizontal="right" vertical="center"/>
    </xf>
    <xf numFmtId="0" fontId="0" fillId="0" borderId="50" xfId="0" applyBorder="1" applyAlignment="1">
      <alignment horizontal="center" vertical="center"/>
    </xf>
    <xf numFmtId="0" fontId="0" fillId="0" borderId="13" xfId="0" applyBorder="1" applyAlignment="1">
      <alignment horizontal="center" vertical="center"/>
    </xf>
    <xf numFmtId="9" fontId="0" fillId="0" borderId="13" xfId="0" applyNumberFormat="1" applyBorder="1" applyAlignment="1">
      <alignment horizontal="center" vertical="center"/>
    </xf>
    <xf numFmtId="9" fontId="0" fillId="0" borderId="51" xfId="0" applyNumberFormat="1" applyBorder="1" applyAlignment="1">
      <alignment horizontal="center" vertical="center"/>
    </xf>
    <xf numFmtId="0" fontId="0" fillId="12" borderId="50" xfId="0" applyFill="1" applyBorder="1" applyAlignment="1" applyProtection="1">
      <alignment horizontal="center" vertical="center"/>
      <protection hidden="1"/>
    </xf>
    <xf numFmtId="0" fontId="0" fillId="12" borderId="13" xfId="0" applyFill="1" applyBorder="1" applyAlignment="1" applyProtection="1">
      <alignment horizontal="center" vertical="center"/>
      <protection hidden="1"/>
    </xf>
    <xf numFmtId="0" fontId="53" fillId="0" borderId="35" xfId="0" applyFont="1" applyBorder="1" applyAlignment="1">
      <alignment horizontal="right" readingOrder="2"/>
    </xf>
    <xf numFmtId="0" fontId="53" fillId="0" borderId="52" xfId="0" applyFont="1" applyBorder="1" applyAlignment="1">
      <alignment horizontal="right" readingOrder="2"/>
    </xf>
    <xf numFmtId="0" fontId="53" fillId="0" borderId="36" xfId="0" applyFont="1" applyBorder="1" applyAlignment="1">
      <alignment horizontal="right" readingOrder="2"/>
    </xf>
    <xf numFmtId="0" fontId="53" fillId="0" borderId="35" xfId="0" applyFont="1" applyBorder="1" applyAlignment="1">
      <alignment horizontal="right"/>
    </xf>
    <xf numFmtId="0" fontId="53" fillId="0" borderId="52" xfId="0" applyFont="1" applyBorder="1" applyAlignment="1">
      <alignment horizontal="right"/>
    </xf>
    <xf numFmtId="0" fontId="53" fillId="0" borderId="36" xfId="0" applyFont="1" applyBorder="1" applyAlignment="1">
      <alignment horizontal="right"/>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4" xfId="0" applyBorder="1" applyAlignment="1">
      <alignment horizontal="center" vertical="center"/>
    </xf>
    <xf numFmtId="0" fontId="54" fillId="0" borderId="52" xfId="0" applyFont="1" applyBorder="1" applyAlignment="1">
      <alignment horizontal="center"/>
    </xf>
    <xf numFmtId="0" fontId="54" fillId="0" borderId="36" xfId="0" applyFont="1" applyBorder="1" applyAlignment="1">
      <alignment horizontal="center"/>
    </xf>
    <xf numFmtId="0" fontId="0" fillId="0" borderId="54" xfId="0" applyBorder="1" applyAlignment="1">
      <alignment horizontal="center" wrapText="1"/>
    </xf>
    <xf numFmtId="0" fontId="0" fillId="0" borderId="55" xfId="0" applyBorder="1" applyAlignment="1">
      <alignment horizontal="center" wrapText="1"/>
    </xf>
    <xf numFmtId="0" fontId="0" fillId="0" borderId="56" xfId="0" applyBorder="1" applyAlignment="1">
      <alignment horizontal="center" wrapText="1"/>
    </xf>
    <xf numFmtId="0" fontId="0" fillId="0" borderId="59" xfId="0" applyBorder="1" applyAlignment="1">
      <alignment horizontal="center" wrapText="1"/>
    </xf>
    <xf numFmtId="0" fontId="0" fillId="0" borderId="0" xfId="0" applyBorder="1" applyAlignment="1">
      <alignment horizontal="center" wrapText="1"/>
    </xf>
    <xf numFmtId="0" fontId="0" fillId="0" borderId="68" xfId="0" applyBorder="1" applyAlignment="1">
      <alignment horizontal="center" wrapText="1"/>
    </xf>
    <xf numFmtId="0" fontId="0" fillId="0" borderId="57" xfId="0" applyBorder="1" applyAlignment="1">
      <alignment horizontal="center" wrapText="1"/>
    </xf>
    <xf numFmtId="0" fontId="0" fillId="0" borderId="58" xfId="0" applyBorder="1" applyAlignment="1">
      <alignment horizontal="center" wrapText="1"/>
    </xf>
    <xf numFmtId="0" fontId="0" fillId="0" borderId="34" xfId="0" applyBorder="1" applyAlignment="1">
      <alignment horizontal="center" wrapText="1"/>
    </xf>
    <xf numFmtId="0" fontId="57" fillId="14" borderId="50" xfId="0" applyFont="1" applyFill="1" applyBorder="1" applyAlignment="1" applyProtection="1">
      <alignment horizontal="center" vertical="center"/>
      <protection hidden="1"/>
    </xf>
    <xf numFmtId="0" fontId="57" fillId="14" borderId="29" xfId="0" applyFont="1" applyFill="1" applyBorder="1" applyAlignment="1" applyProtection="1">
      <alignment horizontal="center" vertical="center"/>
      <protection hidden="1"/>
    </xf>
    <xf numFmtId="0" fontId="52" fillId="13" borderId="50" xfId="0" applyFont="1" applyFill="1" applyBorder="1" applyAlignment="1" applyProtection="1">
      <alignment horizontal="center" vertical="center"/>
      <protection hidden="1"/>
    </xf>
    <xf numFmtId="0" fontId="52" fillId="13" borderId="29" xfId="0" applyFont="1" applyFill="1" applyBorder="1" applyAlignment="1" applyProtection="1">
      <alignment horizontal="center" vertical="center"/>
      <protection hidden="1"/>
    </xf>
    <xf numFmtId="0" fontId="52" fillId="13" borderId="42" xfId="0" applyFont="1" applyFill="1" applyBorder="1" applyAlignment="1" applyProtection="1">
      <alignment horizontal="center" vertical="center"/>
      <protection hidden="1"/>
    </xf>
    <xf numFmtId="0" fontId="52" fillId="13" borderId="66" xfId="0" applyFont="1" applyFill="1" applyBorder="1" applyAlignment="1" applyProtection="1">
      <alignment horizontal="center" vertical="center"/>
      <protection hidden="1"/>
    </xf>
    <xf numFmtId="0" fontId="57" fillId="4" borderId="39" xfId="0" applyFont="1" applyFill="1" applyBorder="1" applyAlignment="1" applyProtection="1">
      <alignment horizontal="center" vertical="center"/>
      <protection hidden="1"/>
    </xf>
    <xf numFmtId="0" fontId="57" fillId="4" borderId="67" xfId="0" applyFont="1" applyFill="1" applyBorder="1" applyAlignment="1" applyProtection="1">
      <alignment horizontal="center" vertical="center"/>
      <protection hidden="1"/>
    </xf>
    <xf numFmtId="0" fontId="57" fillId="4" borderId="50" xfId="0" applyFont="1" applyFill="1" applyBorder="1" applyAlignment="1" applyProtection="1">
      <alignment horizontal="center" vertical="center"/>
      <protection hidden="1"/>
    </xf>
    <xf numFmtId="0" fontId="57" fillId="4" borderId="29" xfId="0" applyFont="1" applyFill="1" applyBorder="1" applyAlignment="1" applyProtection="1">
      <alignment horizontal="center" vertical="center"/>
      <protection hidden="1"/>
    </xf>
    <xf numFmtId="0" fontId="52" fillId="13" borderId="13" xfId="0" applyFont="1" applyFill="1" applyBorder="1" applyAlignment="1" applyProtection="1">
      <alignment horizontal="center" vertical="center"/>
      <protection hidden="1"/>
    </xf>
    <xf numFmtId="0" fontId="52" fillId="13" borderId="43" xfId="0" applyFont="1" applyFill="1" applyBorder="1" applyAlignment="1" applyProtection="1">
      <alignment horizontal="center" vertical="center"/>
      <protection hidden="1"/>
    </xf>
    <xf numFmtId="9" fontId="52" fillId="13" borderId="13" xfId="0" applyNumberFormat="1" applyFont="1" applyFill="1" applyBorder="1" applyAlignment="1" applyProtection="1">
      <alignment horizontal="center" vertical="center"/>
      <protection hidden="1"/>
    </xf>
    <xf numFmtId="9" fontId="52" fillId="13" borderId="51" xfId="0" applyNumberFormat="1" applyFont="1" applyFill="1" applyBorder="1" applyAlignment="1" applyProtection="1">
      <alignment horizontal="center" vertical="center"/>
      <protection hidden="1"/>
    </xf>
    <xf numFmtId="9" fontId="52" fillId="13" borderId="43" xfId="0" applyNumberFormat="1" applyFont="1" applyFill="1" applyBorder="1" applyAlignment="1" applyProtection="1">
      <alignment horizontal="center" vertical="center"/>
      <protection hidden="1"/>
    </xf>
    <xf numFmtId="9" fontId="52" fillId="13" borderId="65" xfId="0" applyNumberFormat="1" applyFont="1" applyFill="1" applyBorder="1" applyAlignment="1" applyProtection="1">
      <alignment horizontal="center" vertical="center"/>
      <protection hidden="1"/>
    </xf>
    <xf numFmtId="0" fontId="57" fillId="15" borderId="50" xfId="0" applyFont="1" applyFill="1" applyBorder="1" applyAlignment="1" applyProtection="1">
      <alignment horizontal="center" vertical="center"/>
      <protection hidden="1"/>
    </xf>
    <xf numFmtId="0" fontId="57" fillId="15" borderId="29" xfId="0" applyFont="1" applyFill="1" applyBorder="1" applyAlignment="1" applyProtection="1">
      <alignment horizontal="center" vertical="center"/>
      <protection hidden="1"/>
    </xf>
    <xf numFmtId="0" fontId="57" fillId="5" borderId="50" xfId="0" applyFont="1" applyFill="1" applyBorder="1" applyAlignment="1" applyProtection="1">
      <alignment horizontal="center" vertical="center"/>
      <protection hidden="1"/>
    </xf>
    <xf numFmtId="0" fontId="57" fillId="5" borderId="29" xfId="0" applyFont="1" applyFill="1" applyBorder="1" applyAlignment="1" applyProtection="1">
      <alignment horizontal="center" vertical="center"/>
      <protection hidden="1"/>
    </xf>
    <xf numFmtId="0" fontId="0" fillId="8" borderId="44" xfId="0" applyFill="1" applyBorder="1" applyAlignment="1" applyProtection="1">
      <alignment horizontal="center" vertical="center"/>
      <protection locked="0"/>
    </xf>
    <xf numFmtId="0" fontId="0" fillId="8" borderId="45" xfId="0" applyFill="1" applyBorder="1" applyAlignment="1" applyProtection="1">
      <alignment horizontal="center" vertical="center"/>
      <protection locked="0"/>
    </xf>
    <xf numFmtId="0" fontId="0" fillId="8" borderId="46" xfId="0" applyFill="1" applyBorder="1" applyAlignment="1" applyProtection="1">
      <alignment horizontal="center" vertical="center"/>
      <protection locked="0"/>
    </xf>
    <xf numFmtId="0" fontId="0" fillId="8" borderId="47" xfId="0" applyFill="1" applyBorder="1" applyAlignment="1" applyProtection="1">
      <alignment horizontal="center" vertical="center"/>
      <protection locked="0"/>
    </xf>
    <xf numFmtId="0" fontId="0" fillId="8" borderId="48" xfId="0" applyFill="1" applyBorder="1" applyAlignment="1" applyProtection="1">
      <alignment horizontal="center" vertical="center"/>
      <protection locked="0"/>
    </xf>
    <xf numFmtId="0" fontId="0" fillId="8" borderId="49" xfId="0" applyFill="1" applyBorder="1" applyAlignment="1" applyProtection="1">
      <alignment horizontal="center" vertical="center"/>
      <protection locked="0"/>
    </xf>
    <xf numFmtId="0" fontId="0" fillId="11" borderId="44" xfId="0" applyFill="1" applyBorder="1" applyAlignment="1" applyProtection="1">
      <alignment horizontal="center" vertical="center"/>
      <protection locked="0"/>
    </xf>
    <xf numFmtId="0" fontId="0" fillId="11" borderId="45" xfId="0" applyFill="1" applyBorder="1" applyAlignment="1" applyProtection="1">
      <alignment horizontal="center" vertical="center"/>
      <protection locked="0"/>
    </xf>
    <xf numFmtId="0" fontId="0" fillId="11" borderId="46" xfId="0" applyFill="1" applyBorder="1" applyAlignment="1" applyProtection="1">
      <alignment horizontal="center" vertical="center"/>
      <protection locked="0"/>
    </xf>
    <xf numFmtId="0" fontId="0" fillId="11" borderId="47" xfId="0" applyFill="1" applyBorder="1" applyAlignment="1" applyProtection="1">
      <alignment horizontal="center" vertical="center"/>
      <protection locked="0"/>
    </xf>
    <xf numFmtId="0" fontId="0" fillId="11" borderId="48" xfId="0" applyFill="1" applyBorder="1" applyAlignment="1" applyProtection="1">
      <alignment horizontal="center" vertical="center"/>
      <protection locked="0"/>
    </xf>
    <xf numFmtId="0" fontId="0" fillId="11" borderId="49" xfId="0" applyFill="1" applyBorder="1" applyAlignment="1" applyProtection="1">
      <alignment horizontal="center" vertical="center"/>
      <protection locked="0"/>
    </xf>
    <xf numFmtId="14" fontId="55" fillId="0" borderId="35" xfId="0" applyNumberFormat="1" applyFont="1" applyBorder="1" applyAlignment="1">
      <alignment horizontal="center"/>
    </xf>
    <xf numFmtId="14" fontId="55" fillId="0" borderId="52" xfId="0" applyNumberFormat="1" applyFont="1" applyBorder="1" applyAlignment="1">
      <alignment horizontal="center"/>
    </xf>
    <xf numFmtId="14" fontId="55" fillId="0" borderId="36" xfId="0" applyNumberFormat="1" applyFont="1" applyBorder="1" applyAlignment="1">
      <alignment horizontal="center"/>
    </xf>
    <xf numFmtId="166" fontId="55" fillId="0" borderId="35" xfId="0" applyNumberFormat="1" applyFont="1" applyBorder="1" applyAlignment="1">
      <alignment horizontal="center"/>
    </xf>
    <xf numFmtId="166" fontId="55" fillId="0" borderId="52" xfId="0" applyNumberFormat="1" applyFont="1" applyBorder="1" applyAlignment="1">
      <alignment horizontal="center"/>
    </xf>
    <xf numFmtId="166" fontId="55" fillId="0" borderId="36" xfId="0" applyNumberFormat="1" applyFont="1" applyBorder="1" applyAlignment="1">
      <alignment horizontal="center"/>
    </xf>
    <xf numFmtId="0" fontId="0" fillId="12" borderId="51" xfId="0" applyFill="1" applyBorder="1" applyAlignment="1" applyProtection="1">
      <alignment horizontal="center" vertical="center"/>
      <protection hidden="1"/>
    </xf>
    <xf numFmtId="0" fontId="56" fillId="0" borderId="35" xfId="0" applyFont="1" applyBorder="1" applyAlignment="1">
      <alignment horizontal="center" vertical="center"/>
    </xf>
    <xf numFmtId="0" fontId="56" fillId="0" borderId="52" xfId="0" applyFont="1" applyBorder="1" applyAlignment="1">
      <alignment horizontal="center" vertical="center"/>
    </xf>
    <xf numFmtId="0" fontId="56" fillId="0" borderId="36" xfId="0" applyFont="1" applyBorder="1" applyAlignment="1">
      <alignment horizontal="center" vertical="center"/>
    </xf>
    <xf numFmtId="0" fontId="51" fillId="13" borderId="39" xfId="0" applyFont="1" applyFill="1" applyBorder="1" applyAlignment="1" applyProtection="1">
      <alignment horizontal="center" vertical="center" wrapText="1"/>
      <protection hidden="1"/>
    </xf>
    <xf numFmtId="0" fontId="51" fillId="13" borderId="40" xfId="0" applyFont="1" applyFill="1" applyBorder="1" applyAlignment="1" applyProtection="1">
      <alignment horizontal="center" vertical="center" wrapText="1"/>
      <protection hidden="1"/>
    </xf>
    <xf numFmtId="0" fontId="51" fillId="13" borderId="41" xfId="0" applyFont="1" applyFill="1" applyBorder="1" applyAlignment="1" applyProtection="1">
      <alignment horizontal="center" vertical="center" wrapText="1"/>
      <protection hidden="1"/>
    </xf>
    <xf numFmtId="0" fontId="51" fillId="13" borderId="50" xfId="0" applyFont="1" applyFill="1" applyBorder="1" applyAlignment="1" applyProtection="1">
      <alignment horizontal="center" vertical="center" wrapText="1"/>
      <protection hidden="1"/>
    </xf>
    <xf numFmtId="0" fontId="51" fillId="13" borderId="13" xfId="0" applyFont="1" applyFill="1" applyBorder="1" applyAlignment="1" applyProtection="1">
      <alignment horizontal="center" vertical="center" wrapText="1"/>
      <protection hidden="1"/>
    </xf>
    <xf numFmtId="0" fontId="51" fillId="13" borderId="51" xfId="0" applyFont="1" applyFill="1" applyBorder="1" applyAlignment="1" applyProtection="1">
      <alignment horizontal="center" vertical="center" wrapText="1"/>
      <protection hidden="1"/>
    </xf>
    <xf numFmtId="0" fontId="53" fillId="0" borderId="35" xfId="0" applyFont="1" applyBorder="1" applyAlignment="1">
      <alignment horizontal="center"/>
    </xf>
    <xf numFmtId="0" fontId="53" fillId="0" borderId="52" xfId="0" applyFont="1" applyBorder="1" applyAlignment="1">
      <alignment horizontal="center"/>
    </xf>
    <xf numFmtId="0" fontId="53" fillId="0" borderId="36" xfId="0" applyFont="1" applyBorder="1" applyAlignment="1">
      <alignment horizontal="center"/>
    </xf>
    <xf numFmtId="22" fontId="55" fillId="0" borderId="35" xfId="0" applyNumberFormat="1" applyFont="1" applyBorder="1" applyAlignment="1">
      <alignment horizontal="right"/>
    </xf>
    <xf numFmtId="22" fontId="55" fillId="0" borderId="52" xfId="0" applyNumberFormat="1" applyFont="1" applyBorder="1" applyAlignment="1">
      <alignment horizontal="right"/>
    </xf>
    <xf numFmtId="22" fontId="55" fillId="0" borderId="36" xfId="0" applyNumberFormat="1" applyFont="1" applyBorder="1" applyAlignment="1">
      <alignment horizontal="right"/>
    </xf>
    <xf numFmtId="0" fontId="1" fillId="0" borderId="35" xfId="0" applyFont="1" applyBorder="1" applyAlignment="1">
      <alignment horizontal="right"/>
    </xf>
    <xf numFmtId="0" fontId="1" fillId="0" borderId="52" xfId="0" applyFont="1" applyBorder="1" applyAlignment="1">
      <alignment horizontal="right"/>
    </xf>
    <xf numFmtId="0" fontId="1" fillId="0" borderId="36" xfId="0" applyFont="1" applyBorder="1" applyAlignment="1">
      <alignment horizontal="right"/>
    </xf>
    <xf numFmtId="0" fontId="54" fillId="0" borderId="35" xfId="0" applyFont="1" applyBorder="1" applyAlignment="1">
      <alignment horizontal="right" vertical="center"/>
    </xf>
    <xf numFmtId="0" fontId="54" fillId="0" borderId="52" xfId="0" applyFont="1" applyBorder="1" applyAlignment="1">
      <alignment horizontal="right" vertical="center"/>
    </xf>
    <xf numFmtId="0" fontId="54" fillId="0" borderId="36" xfId="0" applyFont="1" applyBorder="1" applyAlignment="1">
      <alignment horizontal="right" vertical="center"/>
    </xf>
    <xf numFmtId="0" fontId="56" fillId="0" borderId="35" xfId="0" applyFont="1" applyBorder="1" applyAlignment="1">
      <alignment horizontal="center"/>
    </xf>
    <xf numFmtId="0" fontId="56" fillId="0" borderId="52" xfId="0" applyFont="1" applyBorder="1" applyAlignment="1">
      <alignment horizontal="center"/>
    </xf>
    <xf numFmtId="0" fontId="56" fillId="0" borderId="36" xfId="0" applyFont="1" applyBorder="1" applyAlignment="1">
      <alignment horizontal="center"/>
    </xf>
    <xf numFmtId="0" fontId="0" fillId="0" borderId="61" xfId="0"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0" fillId="0" borderId="21" xfId="0" applyBorder="1" applyAlignment="1">
      <alignment horizontal="center" vertical="center"/>
    </xf>
    <xf numFmtId="0" fontId="0" fillId="0" borderId="64" xfId="0" applyBorder="1" applyAlignment="1">
      <alignment horizontal="center" vertical="center"/>
    </xf>
    <xf numFmtId="49" fontId="0" fillId="0" borderId="61" xfId="0" applyNumberFormat="1" applyBorder="1" applyAlignment="1">
      <alignment horizontal="center" vertical="center"/>
    </xf>
    <xf numFmtId="0" fontId="52" fillId="17" borderId="61" xfId="0" applyFont="1" applyFill="1" applyBorder="1" applyAlignment="1" applyProtection="1">
      <alignment horizontal="center" vertical="center"/>
      <protection hidden="1"/>
    </xf>
    <xf numFmtId="0" fontId="52" fillId="17" borderId="60" xfId="0" applyFont="1" applyFill="1" applyBorder="1" applyAlignment="1" applyProtection="1">
      <alignment horizontal="center" vertical="center"/>
      <protection hidden="1"/>
    </xf>
    <xf numFmtId="0" fontId="52" fillId="17" borderId="63" xfId="0" applyFont="1" applyFill="1" applyBorder="1" applyAlignment="1" applyProtection="1">
      <alignment horizontal="center" vertical="center"/>
      <protection hidden="1"/>
    </xf>
    <xf numFmtId="0" fontId="52" fillId="17" borderId="47" xfId="0" applyFont="1" applyFill="1" applyBorder="1" applyAlignment="1" applyProtection="1">
      <alignment horizontal="center" vertical="center"/>
      <protection hidden="1"/>
    </xf>
    <xf numFmtId="0" fontId="52" fillId="17" borderId="48" xfId="0" applyFont="1" applyFill="1" applyBorder="1" applyAlignment="1" applyProtection="1">
      <alignment horizontal="center" vertical="center"/>
      <protection hidden="1"/>
    </xf>
    <xf numFmtId="0" fontId="52" fillId="17" borderId="49" xfId="0" applyFont="1" applyFill="1" applyBorder="1" applyAlignment="1" applyProtection="1">
      <alignment horizontal="center" vertical="center"/>
      <protection hidden="1"/>
    </xf>
    <xf numFmtId="9" fontId="0" fillId="0" borderId="61" xfId="0" applyNumberFormat="1" applyBorder="1" applyAlignment="1">
      <alignment horizontal="center" vertical="center"/>
    </xf>
    <xf numFmtId="9" fontId="0" fillId="0" borderId="60" xfId="0" applyNumberFormat="1" applyBorder="1" applyAlignment="1">
      <alignment horizontal="center" vertical="center"/>
    </xf>
    <xf numFmtId="9" fontId="0" fillId="0" borderId="63" xfId="0" applyNumberFormat="1" applyBorder="1" applyAlignment="1">
      <alignment horizontal="center" vertical="center"/>
    </xf>
    <xf numFmtId="9" fontId="0" fillId="0" borderId="62" xfId="0" applyNumberFormat="1" applyBorder="1" applyAlignment="1">
      <alignment horizontal="center" vertical="center"/>
    </xf>
    <xf numFmtId="9" fontId="0" fillId="0" borderId="21" xfId="0" applyNumberFormat="1" applyBorder="1" applyAlignment="1">
      <alignment horizontal="center" vertical="center"/>
    </xf>
    <xf numFmtId="9" fontId="0" fillId="0" borderId="64" xfId="0" applyNumberFormat="1" applyBorder="1" applyAlignment="1">
      <alignment horizontal="center" vertical="center"/>
    </xf>
    <xf numFmtId="9" fontId="52" fillId="17" borderId="61" xfId="0" applyNumberFormat="1" applyFont="1" applyFill="1" applyBorder="1" applyAlignment="1" applyProtection="1">
      <alignment horizontal="center" vertical="center"/>
      <protection hidden="1"/>
    </xf>
    <xf numFmtId="9" fontId="52" fillId="17" borderId="60" xfId="0" applyNumberFormat="1" applyFont="1" applyFill="1" applyBorder="1" applyAlignment="1" applyProtection="1">
      <alignment horizontal="center" vertical="center"/>
      <protection hidden="1"/>
    </xf>
    <xf numFmtId="9" fontId="52" fillId="17" borderId="63" xfId="0" applyNumberFormat="1" applyFont="1" applyFill="1" applyBorder="1" applyAlignment="1" applyProtection="1">
      <alignment horizontal="center" vertical="center"/>
      <protection hidden="1"/>
    </xf>
    <xf numFmtId="9" fontId="52" fillId="17" borderId="47" xfId="0" applyNumberFormat="1" applyFont="1" applyFill="1" applyBorder="1" applyAlignment="1" applyProtection="1">
      <alignment horizontal="center" vertical="center"/>
      <protection hidden="1"/>
    </xf>
    <xf numFmtId="9" fontId="52" fillId="17" borderId="48" xfId="0" applyNumberFormat="1" applyFont="1" applyFill="1" applyBorder="1" applyAlignment="1" applyProtection="1">
      <alignment horizontal="center" vertical="center"/>
      <protection hidden="1"/>
    </xf>
    <xf numFmtId="9" fontId="52" fillId="17" borderId="49" xfId="0" applyNumberFormat="1" applyFont="1" applyFill="1" applyBorder="1" applyAlignment="1" applyProtection="1">
      <alignment horizontal="center" vertical="center"/>
      <protection hidden="1"/>
    </xf>
    <xf numFmtId="0" fontId="54" fillId="0" borderId="35" xfId="0" applyFont="1" applyBorder="1" applyAlignment="1">
      <alignment horizontal="right"/>
    </xf>
    <xf numFmtId="0" fontId="54" fillId="0" borderId="52" xfId="0" applyFont="1" applyBorder="1" applyAlignment="1">
      <alignment horizontal="right"/>
    </xf>
    <xf numFmtId="0" fontId="54" fillId="0" borderId="36" xfId="0" applyFont="1" applyBorder="1" applyAlignment="1">
      <alignment horizontal="right"/>
    </xf>
    <xf numFmtId="0" fontId="54" fillId="0" borderId="35" xfId="0" applyFont="1" applyBorder="1" applyAlignment="1">
      <alignment horizontal="right" readingOrder="2"/>
    </xf>
    <xf numFmtId="0" fontId="54" fillId="0" borderId="52" xfId="0" applyFont="1" applyBorder="1" applyAlignment="1">
      <alignment horizontal="right" readingOrder="2"/>
    </xf>
    <xf numFmtId="0" fontId="54" fillId="0" borderId="36" xfId="0" applyFont="1" applyBorder="1" applyAlignment="1">
      <alignment horizontal="right" readingOrder="2"/>
    </xf>
    <xf numFmtId="0" fontId="0" fillId="11" borderId="44" xfId="0" applyFill="1" applyBorder="1" applyAlignment="1" applyProtection="1">
      <alignment horizontal="center" vertical="center"/>
      <protection hidden="1"/>
    </xf>
    <xf numFmtId="0" fontId="0" fillId="11" borderId="45" xfId="0" applyFill="1" applyBorder="1" applyAlignment="1" applyProtection="1">
      <alignment horizontal="center" vertical="center"/>
      <protection hidden="1"/>
    </xf>
    <xf numFmtId="0" fontId="0" fillId="11" borderId="46" xfId="0" applyFill="1" applyBorder="1" applyAlignment="1" applyProtection="1">
      <alignment horizontal="center" vertical="center"/>
      <protection hidden="1"/>
    </xf>
    <xf numFmtId="0" fontId="0" fillId="11" borderId="47" xfId="0" applyFill="1" applyBorder="1" applyAlignment="1" applyProtection="1">
      <alignment horizontal="center" vertical="center"/>
      <protection hidden="1"/>
    </xf>
    <xf numFmtId="0" fontId="0" fillId="11" borderId="48" xfId="0" applyFill="1" applyBorder="1" applyAlignment="1" applyProtection="1">
      <alignment horizontal="center" vertical="center"/>
      <protection hidden="1"/>
    </xf>
    <xf numFmtId="0" fontId="0" fillId="11" borderId="49" xfId="0" applyFill="1" applyBorder="1" applyAlignment="1" applyProtection="1">
      <alignment horizontal="center" vertical="center"/>
      <protection hidden="1"/>
    </xf>
    <xf numFmtId="0" fontId="54" fillId="0" borderId="35" xfId="0" applyFont="1" applyBorder="1" applyAlignment="1">
      <alignment horizontal="center"/>
    </xf>
    <xf numFmtId="0" fontId="56" fillId="0" borderId="35" xfId="0" applyFont="1" applyBorder="1" applyAlignment="1">
      <alignment horizontal="left"/>
    </xf>
    <xf numFmtId="0" fontId="56" fillId="0" borderId="52" xfId="0" applyFont="1" applyBorder="1" applyAlignment="1">
      <alignment horizontal="left"/>
    </xf>
    <xf numFmtId="0" fontId="56" fillId="0" borderId="36" xfId="0" applyFont="1" applyBorder="1" applyAlignment="1">
      <alignment horizontal="left"/>
    </xf>
    <xf numFmtId="0" fontId="58" fillId="17" borderId="50" xfId="0" applyFont="1" applyFill="1" applyBorder="1" applyAlignment="1" applyProtection="1">
      <alignment horizontal="center" vertical="center"/>
      <protection hidden="1"/>
    </xf>
    <xf numFmtId="0" fontId="58" fillId="17" borderId="29" xfId="0" applyFont="1" applyFill="1" applyBorder="1" applyAlignment="1" applyProtection="1">
      <alignment horizontal="center" vertical="center"/>
      <protection hidden="1"/>
    </xf>
    <xf numFmtId="0" fontId="58" fillId="17" borderId="42" xfId="0" applyFont="1" applyFill="1" applyBorder="1" applyAlignment="1" applyProtection="1">
      <alignment horizontal="center" vertical="center"/>
      <protection hidden="1"/>
    </xf>
    <xf numFmtId="0" fontId="58" fillId="17" borderId="66" xfId="0" applyFont="1" applyFill="1" applyBorder="1" applyAlignment="1" applyProtection="1">
      <alignment horizontal="center" vertical="center"/>
      <protection hidden="1"/>
    </xf>
    <xf numFmtId="22" fontId="18" fillId="0" borderId="35" xfId="0" applyNumberFormat="1" applyFont="1" applyBorder="1" applyAlignment="1">
      <alignment horizontal="right"/>
    </xf>
    <xf numFmtId="0" fontId="18" fillId="0" borderId="52" xfId="0" applyFont="1" applyBorder="1" applyAlignment="1">
      <alignment horizontal="right"/>
    </xf>
    <xf numFmtId="0" fontId="18" fillId="0" borderId="36" xfId="0" applyFont="1" applyBorder="1" applyAlignment="1">
      <alignment horizontal="right"/>
    </xf>
    <xf numFmtId="0" fontId="58" fillId="17" borderId="44" xfId="0" applyFont="1" applyFill="1" applyBorder="1" applyAlignment="1" applyProtection="1">
      <alignment horizontal="center" vertical="center"/>
      <protection hidden="1"/>
    </xf>
    <xf numFmtId="0" fontId="58" fillId="17" borderId="45" xfId="0" applyFont="1" applyFill="1" applyBorder="1" applyAlignment="1" applyProtection="1">
      <alignment horizontal="center" vertical="center"/>
      <protection hidden="1"/>
    </xf>
    <xf numFmtId="0" fontId="58" fillId="17" borderId="46" xfId="0" applyFont="1" applyFill="1" applyBorder="1" applyAlignment="1" applyProtection="1">
      <alignment horizontal="center" vertical="center"/>
      <protection hidden="1"/>
    </xf>
    <xf numFmtId="0" fontId="58" fillId="17" borderId="62" xfId="0" applyFont="1" applyFill="1" applyBorder="1" applyAlignment="1" applyProtection="1">
      <alignment horizontal="center" vertical="center"/>
      <protection hidden="1"/>
    </xf>
    <xf numFmtId="0" fontId="58" fillId="17" borderId="21" xfId="0" applyFont="1" applyFill="1" applyBorder="1" applyAlignment="1" applyProtection="1">
      <alignment horizontal="center" vertical="center"/>
      <protection hidden="1"/>
    </xf>
    <xf numFmtId="0" fontId="58" fillId="17" borderId="64" xfId="0" applyFont="1" applyFill="1" applyBorder="1" applyAlignment="1" applyProtection="1">
      <alignment horizontal="center" vertical="center"/>
      <protection hidden="1"/>
    </xf>
    <xf numFmtId="0" fontId="58" fillId="17" borderId="39" xfId="0" applyFont="1" applyFill="1" applyBorder="1" applyAlignment="1" applyProtection="1">
      <alignment horizontal="center" vertical="center"/>
      <protection hidden="1"/>
    </xf>
    <xf numFmtId="0" fontId="58" fillId="17" borderId="40" xfId="0" applyFont="1" applyFill="1" applyBorder="1" applyAlignment="1" applyProtection="1">
      <alignment horizontal="center" vertical="center"/>
      <protection hidden="1"/>
    </xf>
    <xf numFmtId="0" fontId="58" fillId="17" borderId="13" xfId="0" applyFont="1" applyFill="1" applyBorder="1" applyAlignment="1" applyProtection="1">
      <alignment horizontal="center" vertical="center"/>
      <protection hidden="1"/>
    </xf>
    <xf numFmtId="0" fontId="58" fillId="17" borderId="41" xfId="0" applyFont="1" applyFill="1" applyBorder="1" applyAlignment="1" applyProtection="1">
      <alignment horizontal="center" vertical="center"/>
      <protection hidden="1"/>
    </xf>
    <xf numFmtId="0" fontId="58" fillId="17" borderId="51" xfId="0" applyFont="1" applyFill="1" applyBorder="1" applyAlignment="1" applyProtection="1">
      <alignment horizontal="center" vertical="center"/>
      <protection hidden="1"/>
    </xf>
    <xf numFmtId="0" fontId="57" fillId="4" borderId="41" xfId="0" applyFont="1" applyFill="1" applyBorder="1" applyAlignment="1" applyProtection="1">
      <alignment horizontal="center" vertical="center"/>
      <protection hidden="1"/>
    </xf>
    <xf numFmtId="0" fontId="57" fillId="4" borderId="51" xfId="0" applyFont="1" applyFill="1" applyBorder="1" applyAlignment="1" applyProtection="1">
      <alignment horizontal="center" vertical="center"/>
      <protection hidden="1"/>
    </xf>
    <xf numFmtId="0" fontId="58" fillId="17" borderId="65" xfId="0" applyFont="1" applyFill="1" applyBorder="1" applyAlignment="1" applyProtection="1">
      <alignment horizontal="center" vertical="center"/>
      <protection hidden="1"/>
    </xf>
    <xf numFmtId="0" fontId="0" fillId="0" borderId="69" xfId="0" applyBorder="1" applyAlignment="1">
      <alignment horizontal="center" vertical="center"/>
    </xf>
    <xf numFmtId="0" fontId="0" fillId="0" borderId="70" xfId="0" applyBorder="1" applyAlignment="1">
      <alignment horizontal="center" vertical="center"/>
    </xf>
    <xf numFmtId="0" fontId="59" fillId="17" borderId="50" xfId="0" applyFont="1" applyFill="1" applyBorder="1" applyAlignment="1" applyProtection="1">
      <alignment horizontal="center" vertical="center"/>
      <protection hidden="1"/>
    </xf>
    <xf numFmtId="0" fontId="59" fillId="17" borderId="13" xfId="0" applyFont="1" applyFill="1" applyBorder="1" applyAlignment="1" applyProtection="1">
      <alignment horizontal="center" vertical="center"/>
      <protection hidden="1"/>
    </xf>
    <xf numFmtId="0" fontId="59" fillId="17" borderId="42" xfId="0" applyFont="1" applyFill="1" applyBorder="1" applyAlignment="1" applyProtection="1">
      <alignment horizontal="center" vertical="center"/>
      <protection hidden="1"/>
    </xf>
    <xf numFmtId="0" fontId="59" fillId="17" borderId="43" xfId="0" applyFont="1" applyFill="1" applyBorder="1" applyAlignment="1" applyProtection="1">
      <alignment horizontal="center" vertical="center"/>
      <protection hidden="1"/>
    </xf>
    <xf numFmtId="9" fontId="59" fillId="17" borderId="50" xfId="0" applyNumberFormat="1" applyFont="1" applyFill="1" applyBorder="1" applyAlignment="1" applyProtection="1">
      <alignment horizontal="center" vertical="center"/>
      <protection hidden="1"/>
    </xf>
    <xf numFmtId="9" fontId="59" fillId="17" borderId="13" xfId="0" applyNumberFormat="1" applyFont="1" applyFill="1" applyBorder="1" applyAlignment="1" applyProtection="1">
      <alignment horizontal="center" vertical="center"/>
      <protection hidden="1"/>
    </xf>
    <xf numFmtId="9" fontId="59" fillId="17" borderId="42" xfId="0" applyNumberFormat="1" applyFont="1" applyFill="1" applyBorder="1" applyAlignment="1" applyProtection="1">
      <alignment horizontal="center" vertical="center"/>
      <protection hidden="1"/>
    </xf>
    <xf numFmtId="9" fontId="59" fillId="17" borderId="43" xfId="0" applyNumberFormat="1" applyFont="1" applyFill="1" applyBorder="1" applyAlignment="1" applyProtection="1">
      <alignment horizontal="center" vertical="center"/>
      <protection hidden="1"/>
    </xf>
    <xf numFmtId="0" fontId="57" fillId="5" borderId="51" xfId="0" applyFont="1" applyFill="1" applyBorder="1" applyAlignment="1" applyProtection="1">
      <alignment horizontal="center" vertical="center"/>
      <protection hidden="1"/>
    </xf>
    <xf numFmtId="0" fontId="57" fillId="15" borderId="51" xfId="0" applyFont="1" applyFill="1" applyBorder="1" applyAlignment="1" applyProtection="1">
      <alignment horizontal="center" vertical="center"/>
      <protection hidden="1"/>
    </xf>
    <xf numFmtId="0" fontId="57" fillId="14" borderId="51" xfId="0" applyFont="1" applyFill="1" applyBorder="1" applyAlignment="1" applyProtection="1">
      <alignment horizontal="center" vertical="center"/>
      <protection hidden="1"/>
    </xf>
    <xf numFmtId="0" fontId="57" fillId="4" borderId="44" xfId="0" applyFont="1" applyFill="1" applyBorder="1" applyAlignment="1" applyProtection="1">
      <alignment horizontal="center" vertical="center"/>
      <protection hidden="1"/>
    </xf>
    <xf numFmtId="0" fontId="57" fillId="4" borderId="46" xfId="0" applyFont="1" applyFill="1" applyBorder="1" applyAlignment="1" applyProtection="1">
      <alignment horizontal="center" vertical="center"/>
      <protection hidden="1"/>
    </xf>
    <xf numFmtId="0" fontId="57" fillId="4" borderId="62" xfId="0" applyFont="1" applyFill="1" applyBorder="1" applyAlignment="1" applyProtection="1">
      <alignment horizontal="center" vertical="center"/>
      <protection hidden="1"/>
    </xf>
    <xf numFmtId="0" fontId="57" fillId="4" borderId="64" xfId="0" applyFont="1" applyFill="1" applyBorder="1" applyAlignment="1" applyProtection="1">
      <alignment horizontal="center" vertical="center"/>
      <protection hidden="1"/>
    </xf>
    <xf numFmtId="9" fontId="0" fillId="0" borderId="28" xfId="0" applyNumberFormat="1" applyBorder="1" applyAlignment="1">
      <alignment horizontal="center" vertical="center"/>
    </xf>
    <xf numFmtId="9" fontId="0" fillId="0" borderId="20" xfId="0" applyNumberFormat="1" applyBorder="1" applyAlignment="1">
      <alignment horizontal="center" vertical="center"/>
    </xf>
    <xf numFmtId="9" fontId="59" fillId="17" borderId="61" xfId="0" applyNumberFormat="1" applyFont="1" applyFill="1" applyBorder="1" applyAlignment="1" applyProtection="1">
      <alignment horizontal="center" vertical="center"/>
      <protection hidden="1"/>
    </xf>
    <xf numFmtId="9" fontId="59" fillId="17" borderId="60" xfId="0" applyNumberFormat="1" applyFont="1" applyFill="1" applyBorder="1" applyAlignment="1" applyProtection="1">
      <alignment horizontal="center" vertical="center"/>
      <protection hidden="1"/>
    </xf>
    <xf numFmtId="9" fontId="59" fillId="17" borderId="69" xfId="0" applyNumberFormat="1" applyFont="1" applyFill="1" applyBorder="1" applyAlignment="1" applyProtection="1">
      <alignment horizontal="center" vertical="center"/>
      <protection hidden="1"/>
    </xf>
    <xf numFmtId="9" fontId="59" fillId="17" borderId="47" xfId="0" applyNumberFormat="1" applyFont="1" applyFill="1" applyBorder="1" applyAlignment="1" applyProtection="1">
      <alignment horizontal="center" vertical="center"/>
      <protection hidden="1"/>
    </xf>
    <xf numFmtId="9" fontId="59" fillId="17" borderId="48" xfId="0" applyNumberFormat="1" applyFont="1" applyFill="1" applyBorder="1" applyAlignment="1" applyProtection="1">
      <alignment horizontal="center" vertical="center"/>
      <protection hidden="1"/>
    </xf>
    <xf numFmtId="9" fontId="59" fillId="17" borderId="71" xfId="0" applyNumberFormat="1" applyFont="1" applyFill="1" applyBorder="1" applyAlignment="1" applyProtection="1">
      <alignment horizontal="center" vertical="center"/>
      <protection hidden="1"/>
    </xf>
  </cellXfs>
  <cellStyles count="2">
    <cellStyle name="Hyperlink" xfId="1" builtinId="8"/>
    <cellStyle name="Normal" xfId="0" builtinId="0"/>
  </cellStyles>
  <dxfs count="12">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0"/>
          <c:y val="1.3916924352067322E-2"/>
          <c:w val="0.99308171081411734"/>
          <c:h val="0.98296237261840247"/>
        </c:manualLayout>
      </c:layout>
      <c:pie3DChart>
        <c:varyColors val="1"/>
        <c:ser>
          <c:idx val="0"/>
          <c:order val="0"/>
          <c:explosion val="25"/>
          <c:dPt>
            <c:idx val="0"/>
            <c:bubble3D val="0"/>
            <c:spPr>
              <a:gradFill flip="none" rotWithShape="1">
                <a:gsLst>
                  <a:gs pos="0">
                    <a:srgbClr val="92D050">
                      <a:shade val="30000"/>
                      <a:satMod val="115000"/>
                    </a:srgbClr>
                  </a:gs>
                  <a:gs pos="50000">
                    <a:srgbClr val="92D050">
                      <a:shade val="67500"/>
                      <a:satMod val="115000"/>
                    </a:srgbClr>
                  </a:gs>
                  <a:gs pos="100000">
                    <a:srgbClr val="92D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dLbl>
              <c:idx val="6"/>
              <c:layout>
                <c:manualLayout>
                  <c:x val="0.21306281316900105"/>
                  <c:y val="-8.5774703263306656E-4"/>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Sheet2!$C$26:$D$33</c:f>
              <c:strCache>
                <c:ptCount val="7"/>
                <c:pt idx="0">
                  <c:v>SAT</c:v>
                </c:pt>
                <c:pt idx="2">
                  <c:v>AI</c:v>
                </c:pt>
                <c:pt idx="4">
                  <c:v>FAR</c:v>
                </c:pt>
                <c:pt idx="6">
                  <c:v>Blank</c:v>
                </c:pt>
              </c:strCache>
            </c:strRef>
          </c:cat>
          <c:val>
            <c:numRef>
              <c:f>Sheet2!$H$26:$H$33</c:f>
              <c:numCache>
                <c:formatCode>0%</c:formatCode>
                <c:ptCount val="8"/>
                <c:pt idx="0">
                  <c:v>0.22727272727272727</c:v>
                </c:pt>
                <c:pt idx="2">
                  <c:v>0.54545454545454541</c:v>
                </c:pt>
                <c:pt idx="4">
                  <c:v>0.18181818181818182</c:v>
                </c:pt>
                <c:pt idx="6">
                  <c:v>4.5454545454545456E-2</c:v>
                </c:pt>
              </c:numCache>
            </c:numRef>
          </c:val>
        </c:ser>
        <c:ser>
          <c:idx val="1"/>
          <c:order val="1"/>
          <c:explosion val="25"/>
          <c:dLbls>
            <c:showLegendKey val="0"/>
            <c:showVal val="0"/>
            <c:showCatName val="1"/>
            <c:showSerName val="0"/>
            <c:showPercent val="1"/>
            <c:showBubbleSize val="0"/>
            <c:showLeaderLines val="1"/>
          </c:dLbls>
          <c:cat>
            <c:strRef>
              <c:f>Sheet2!$C$26:$D$33</c:f>
              <c:strCache>
                <c:ptCount val="7"/>
                <c:pt idx="0">
                  <c:v>SAT</c:v>
                </c:pt>
                <c:pt idx="2">
                  <c:v>AI</c:v>
                </c:pt>
                <c:pt idx="4">
                  <c:v>FAR</c:v>
                </c:pt>
                <c:pt idx="6">
                  <c:v>Blank</c:v>
                </c:pt>
              </c:strCache>
            </c:strRef>
          </c:cat>
          <c:val>
            <c:numRef>
              <c:f>Sheet2!$I$26:$I$33</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Sheet2!$C$26:$D$33</c:f>
              <c:strCache>
                <c:ptCount val="7"/>
                <c:pt idx="0">
                  <c:v>SAT</c:v>
                </c:pt>
                <c:pt idx="2">
                  <c:v>AI</c:v>
                </c:pt>
                <c:pt idx="4">
                  <c:v>FAR</c:v>
                </c:pt>
                <c:pt idx="6">
                  <c:v>Blank</c:v>
                </c:pt>
              </c:strCache>
            </c:strRef>
          </c:cat>
          <c:val>
            <c:numRef>
              <c:f>Sheet2!$J$26:$J$33</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Sheet3!$J$240:$J$247</c:f>
              <c:numCache>
                <c:formatCode>0%</c:formatCode>
                <c:ptCount val="8"/>
                <c:pt idx="0">
                  <c:v>0.21739130434782608</c:v>
                </c:pt>
                <c:pt idx="2">
                  <c:v>0.47826086956521741</c:v>
                </c:pt>
                <c:pt idx="4">
                  <c:v>0.17391304347826086</c:v>
                </c:pt>
                <c:pt idx="6">
                  <c:v>0.13043478260869565</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Sheet3!$J$267:$J$274</c:f>
              <c:numCache>
                <c:formatCode>0%</c:formatCode>
                <c:ptCount val="8"/>
                <c:pt idx="0">
                  <c:v>0.54285714285714282</c:v>
                </c:pt>
                <c:pt idx="2">
                  <c:v>0.2</c:v>
                </c:pt>
                <c:pt idx="4">
                  <c:v>0.2</c:v>
                </c:pt>
                <c:pt idx="6">
                  <c:v>5.7142857142857141E-2</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Sheet3!$J$297:$J$304</c:f>
              <c:numCache>
                <c:formatCode>0%</c:formatCode>
                <c:ptCount val="8"/>
                <c:pt idx="0">
                  <c:v>0.2</c:v>
                </c:pt>
                <c:pt idx="2">
                  <c:v>6.6666666666666666E-2</c:v>
                </c:pt>
                <c:pt idx="4">
                  <c:v>0.4</c:v>
                </c:pt>
                <c:pt idx="6">
                  <c:v>0.33333333333333331</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Sheet3!$J$324:$J$331</c:f>
              <c:numCache>
                <c:formatCode>0%</c:formatCode>
                <c:ptCount val="8"/>
                <c:pt idx="0">
                  <c:v>0</c:v>
                </c:pt>
                <c:pt idx="2">
                  <c:v>0</c:v>
                </c:pt>
                <c:pt idx="4">
                  <c:v>0</c:v>
                </c:pt>
                <c:pt idx="6">
                  <c:v>1</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dLbl>
              <c:idx val="0"/>
              <c:layout>
                <c:manualLayout>
                  <c:x val="-2.9254689580283035E-3"/>
                  <c:y val="2.1383639327038351E-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Sheet3!$J$354:$J$361</c:f>
              <c:numCache>
                <c:formatCode>0%</c:formatCode>
                <c:ptCount val="8"/>
                <c:pt idx="0">
                  <c:v>0</c:v>
                </c:pt>
                <c:pt idx="2">
                  <c:v>0.5</c:v>
                </c:pt>
                <c:pt idx="4">
                  <c:v>0</c:v>
                </c:pt>
                <c:pt idx="6">
                  <c:v>0.5</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6.733131742562592E-3"/>
          <c:y val="1.4014802522740809E-2"/>
          <c:w val="0.99326686825743737"/>
          <c:h val="0.98274481258451984"/>
        </c:manualLayout>
      </c:layout>
      <c:pie3DChart>
        <c:varyColors val="1"/>
        <c:ser>
          <c:idx val="0"/>
          <c:order val="0"/>
          <c:explosion val="25"/>
          <c:dPt>
            <c:idx val="0"/>
            <c:bubble3D val="0"/>
            <c:spPr>
              <a:gradFill flip="none" rotWithShape="1">
                <a:gsLst>
                  <a:gs pos="0">
                    <a:srgbClr val="92D050">
                      <a:shade val="30000"/>
                      <a:satMod val="115000"/>
                    </a:srgbClr>
                  </a:gs>
                  <a:gs pos="50000">
                    <a:srgbClr val="92D050">
                      <a:shade val="67500"/>
                      <a:satMod val="115000"/>
                    </a:srgbClr>
                  </a:gs>
                  <a:gs pos="100000">
                    <a:srgbClr val="92D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dLbl>
              <c:idx val="0"/>
              <c:layout>
                <c:manualLayout>
                  <c:x val="-4.5861301557837589E-2"/>
                  <c:y val="-4.9419793368727719E-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Sheet2!$C$26:$D$33</c:f>
              <c:strCache>
                <c:ptCount val="7"/>
                <c:pt idx="0">
                  <c:v>SAT</c:v>
                </c:pt>
                <c:pt idx="2">
                  <c:v>AI</c:v>
                </c:pt>
                <c:pt idx="4">
                  <c:v>FAR</c:v>
                </c:pt>
                <c:pt idx="6">
                  <c:v>Blank</c:v>
                </c:pt>
              </c:strCache>
            </c:strRef>
          </c:cat>
          <c:val>
            <c:numRef>
              <c:f>Sheet2!$N$26:$N$33</c:f>
              <c:numCache>
                <c:formatCode>0%</c:formatCode>
                <c:ptCount val="8"/>
                <c:pt idx="0">
                  <c:v>0</c:v>
                </c:pt>
                <c:pt idx="2">
                  <c:v>0</c:v>
                </c:pt>
                <c:pt idx="4">
                  <c:v>0</c:v>
                </c:pt>
                <c:pt idx="6">
                  <c:v>0</c:v>
                </c:pt>
              </c:numCache>
            </c:numRef>
          </c:val>
        </c:ser>
        <c:ser>
          <c:idx val="1"/>
          <c:order val="1"/>
          <c:explosion val="25"/>
          <c:dLbls>
            <c:showLegendKey val="0"/>
            <c:showVal val="0"/>
            <c:showCatName val="1"/>
            <c:showSerName val="0"/>
            <c:showPercent val="1"/>
            <c:showBubbleSize val="0"/>
            <c:showLeaderLines val="1"/>
          </c:dLbls>
          <c:cat>
            <c:strRef>
              <c:f>Sheet2!$C$26:$D$33</c:f>
              <c:strCache>
                <c:ptCount val="7"/>
                <c:pt idx="0">
                  <c:v>SAT</c:v>
                </c:pt>
                <c:pt idx="2">
                  <c:v>AI</c:v>
                </c:pt>
                <c:pt idx="4">
                  <c:v>FAR</c:v>
                </c:pt>
                <c:pt idx="6">
                  <c:v>Blank</c:v>
                </c:pt>
              </c:strCache>
            </c:strRef>
          </c:cat>
          <c:val>
            <c:numRef>
              <c:f>Sheet2!$O$26:$O$33</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Sheet2!$C$26:$D$33</c:f>
              <c:strCache>
                <c:ptCount val="7"/>
                <c:pt idx="0">
                  <c:v>SAT</c:v>
                </c:pt>
                <c:pt idx="2">
                  <c:v>AI</c:v>
                </c:pt>
                <c:pt idx="4">
                  <c:v>FAR</c:v>
                </c:pt>
                <c:pt idx="6">
                  <c:v>Blank</c:v>
                </c:pt>
              </c:strCache>
            </c:strRef>
          </c:cat>
          <c:val>
            <c:numRef>
              <c:f>Sheet2!$P$26:$P$33</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Sheet3!$K$22:$K$29</c:f>
              <c:numCache>
                <c:formatCode>0%</c:formatCode>
                <c:ptCount val="8"/>
                <c:pt idx="0">
                  <c:v>0.3127962085308057</c:v>
                </c:pt>
                <c:pt idx="2">
                  <c:v>0.29620853080568721</c:v>
                </c:pt>
                <c:pt idx="4">
                  <c:v>0.13507109004739337</c:v>
                </c:pt>
                <c:pt idx="6">
                  <c:v>0.25592417061611372</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Sheet3!$J$70:$J$77</c:f>
              <c:numCache>
                <c:formatCode>0%</c:formatCode>
                <c:ptCount val="8"/>
                <c:pt idx="0">
                  <c:v>0.19047619047619047</c:v>
                </c:pt>
                <c:pt idx="2">
                  <c:v>0.61904761904761907</c:v>
                </c:pt>
                <c:pt idx="4">
                  <c:v>9.5238095238095233E-2</c:v>
                </c:pt>
                <c:pt idx="6">
                  <c:v>9.5238095238095233E-2</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Sheet3!$J$96:$J$103</c:f>
              <c:numCache>
                <c:formatCode>0%</c:formatCode>
                <c:ptCount val="8"/>
                <c:pt idx="0">
                  <c:v>0.21195652173913043</c:v>
                </c:pt>
                <c:pt idx="2">
                  <c:v>0.2391304347826087</c:v>
                </c:pt>
                <c:pt idx="4">
                  <c:v>0.17391304347826086</c:v>
                </c:pt>
                <c:pt idx="6">
                  <c:v>0.375</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Sheet3!$J$126:$J$133</c:f>
              <c:numCache>
                <c:formatCode>0%</c:formatCode>
                <c:ptCount val="8"/>
                <c:pt idx="0">
                  <c:v>0.77777777777777779</c:v>
                </c:pt>
                <c:pt idx="2">
                  <c:v>0.16666666666666666</c:v>
                </c:pt>
                <c:pt idx="4">
                  <c:v>0</c:v>
                </c:pt>
                <c:pt idx="6">
                  <c:v>5.5555555555555552E-2</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Sheet3!$J$153:$J$160</c:f>
              <c:numCache>
                <c:formatCode>0%</c:formatCode>
                <c:ptCount val="8"/>
                <c:pt idx="0">
                  <c:v>0.22500000000000001</c:v>
                </c:pt>
                <c:pt idx="2">
                  <c:v>0.32500000000000001</c:v>
                </c:pt>
                <c:pt idx="4">
                  <c:v>0</c:v>
                </c:pt>
                <c:pt idx="6">
                  <c:v>0.45</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Sheet3!$J$183:$J$190</c:f>
              <c:numCache>
                <c:formatCode>0%</c:formatCode>
                <c:ptCount val="8"/>
                <c:pt idx="0">
                  <c:v>0.76190476190476186</c:v>
                </c:pt>
                <c:pt idx="2">
                  <c:v>0.19047619047619047</c:v>
                </c:pt>
                <c:pt idx="4">
                  <c:v>0</c:v>
                </c:pt>
                <c:pt idx="6">
                  <c:v>4.7619047619047616E-2</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gradFill flip="none" rotWithShape="1">
                <a:gsLst>
                  <a:gs pos="0">
                    <a:srgbClr val="00B050">
                      <a:shade val="30000"/>
                      <a:satMod val="115000"/>
                    </a:srgbClr>
                  </a:gs>
                  <a:gs pos="50000">
                    <a:srgbClr val="00B050">
                      <a:shade val="67500"/>
                      <a:satMod val="115000"/>
                    </a:srgbClr>
                  </a:gs>
                  <a:gs pos="100000">
                    <a:srgbClr val="00B050">
                      <a:shade val="100000"/>
                      <a:satMod val="115000"/>
                    </a:srgbClr>
                  </a:gs>
                </a:gsLst>
                <a:lin ang="2700000" scaled="1"/>
                <a:tileRect/>
              </a:gradFill>
            </c:spPr>
          </c:dPt>
          <c:dPt>
            <c:idx val="2"/>
            <c:bubble3D val="0"/>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lin ang="2700000" scaled="1"/>
                <a:tileRect/>
              </a:gradFill>
            </c:spPr>
          </c:dPt>
          <c:dPt>
            <c:idx val="4"/>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c:spPr>
          </c:dPt>
          <c:dPt>
            <c:idx val="6"/>
            <c:bubble3D val="0"/>
            <c:spPr>
              <a:gradFill flip="none" rotWithShape="1">
                <a:gsLst>
                  <a:gs pos="0">
                    <a:schemeClr val="bg2">
                      <a:lumMod val="50000"/>
                      <a:shade val="30000"/>
                      <a:satMod val="115000"/>
                    </a:schemeClr>
                  </a:gs>
                  <a:gs pos="50000">
                    <a:schemeClr val="bg2">
                      <a:lumMod val="50000"/>
                      <a:shade val="67500"/>
                      <a:satMod val="115000"/>
                    </a:schemeClr>
                  </a:gs>
                  <a:gs pos="100000">
                    <a:schemeClr val="bg2">
                      <a:lumMod val="50000"/>
                      <a:shade val="100000"/>
                      <a:satMod val="115000"/>
                    </a:schemeClr>
                  </a:gs>
                </a:gsLst>
                <a:lin ang="2700000" scaled="1"/>
                <a:tileRect/>
              </a:gradFill>
            </c:spPr>
          </c:dPt>
          <c:dLbls>
            <c:dLbl>
              <c:idx val="6"/>
              <c:layout>
                <c:manualLayout>
                  <c:x val="2.5904944646858354E-2"/>
                  <c:y val="1.7819699439198624E-3"/>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Sheet3!$J$210:$J$217</c:f>
              <c:numCache>
                <c:formatCode>0%</c:formatCode>
                <c:ptCount val="8"/>
                <c:pt idx="0">
                  <c:v>0.22727272727272727</c:v>
                </c:pt>
                <c:pt idx="2">
                  <c:v>0.54545454545454541</c:v>
                </c:pt>
                <c:pt idx="4">
                  <c:v>0.18181818181818182</c:v>
                </c:pt>
                <c:pt idx="6">
                  <c:v>4.5454545454545456E-2</c:v>
                </c:pt>
              </c:numCache>
            </c:numRef>
          </c:val>
        </c:ser>
        <c:ser>
          <c:idx val="1"/>
          <c:order val="1"/>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Sheet3!$L$22:$L$29</c:f>
              <c:numCache>
                <c:formatCode>0%</c:formatCode>
                <c:ptCount val="8"/>
              </c:numCache>
            </c:numRef>
          </c:val>
        </c:ser>
        <c:ser>
          <c:idx val="2"/>
          <c:order val="2"/>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Sheet3!$M$22:$M$29</c:f>
              <c:numCache>
                <c:formatCode>0%</c:formatCode>
                <c:ptCount val="8"/>
              </c:numCache>
            </c:numRef>
          </c:val>
        </c:ser>
        <c:ser>
          <c:idx val="3"/>
          <c:order val="3"/>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Sheet3!$N$22:$N$29</c:f>
              <c:numCache>
                <c:formatCode>0%</c:formatCode>
                <c:ptCount val="8"/>
              </c:numCache>
            </c:numRef>
          </c:val>
        </c:ser>
        <c:ser>
          <c:idx val="4"/>
          <c:order val="4"/>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Sheet3!$O$22:$O$29</c:f>
              <c:numCache>
                <c:formatCode>0%</c:formatCode>
                <c:ptCount val="8"/>
              </c:numCache>
            </c:numRef>
          </c:val>
        </c:ser>
        <c:ser>
          <c:idx val="5"/>
          <c:order val="5"/>
          <c:explosion val="25"/>
          <c:dLbls>
            <c:showLegendKey val="0"/>
            <c:showVal val="0"/>
            <c:showCatName val="1"/>
            <c:showSerName val="0"/>
            <c:showPercent val="1"/>
            <c:showBubbleSize val="0"/>
            <c:showLeaderLines val="1"/>
          </c:dLbls>
          <c:cat>
            <c:strRef>
              <c:f>Sheet3!$C$22:$D$29</c:f>
              <c:strCache>
                <c:ptCount val="7"/>
                <c:pt idx="0">
                  <c:v>SAT</c:v>
                </c:pt>
                <c:pt idx="2">
                  <c:v>AI</c:v>
                </c:pt>
                <c:pt idx="4">
                  <c:v>FAR</c:v>
                </c:pt>
                <c:pt idx="6">
                  <c:v>Blank</c:v>
                </c:pt>
              </c:strCache>
            </c:strRef>
          </c:cat>
          <c:val>
            <c:numRef>
              <c:f>Sheet3!$P$22:$P$29</c:f>
              <c:numCache>
                <c:formatCode>0%</c:formatCode>
                <c:ptCount val="8"/>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190501</xdr:colOff>
      <xdr:row>38</xdr:row>
      <xdr:rowOff>180974</xdr:rowOff>
    </xdr:from>
    <xdr:to>
      <xdr:col>8</xdr:col>
      <xdr:colOff>171450</xdr:colOff>
      <xdr:row>51</xdr:row>
      <xdr:rowOff>57149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314324</xdr:colOff>
      <xdr:row>39</xdr:row>
      <xdr:rowOff>0</xdr:rowOff>
    </xdr:from>
    <xdr:to>
      <xdr:col>16</xdr:col>
      <xdr:colOff>171449</xdr:colOff>
      <xdr:row>51</xdr:row>
      <xdr:rowOff>71436</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447675</xdr:colOff>
      <xdr:row>34</xdr:row>
      <xdr:rowOff>176212</xdr:rowOff>
    </xdr:from>
    <xdr:to>
      <xdr:col>15</xdr:col>
      <xdr:colOff>85725</xdr:colOff>
      <xdr:row>49</xdr:row>
      <xdr:rowOff>14287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33619</xdr:colOff>
      <xdr:row>80</xdr:row>
      <xdr:rowOff>89645</xdr:rowOff>
    </xdr:from>
    <xdr:to>
      <xdr:col>12</xdr:col>
      <xdr:colOff>246530</xdr:colOff>
      <xdr:row>90</xdr:row>
      <xdr:rowOff>22411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89647</xdr:colOff>
      <xdr:row>106</xdr:row>
      <xdr:rowOff>56029</xdr:rowOff>
    </xdr:from>
    <xdr:to>
      <xdr:col>12</xdr:col>
      <xdr:colOff>302558</xdr:colOff>
      <xdr:row>116</xdr:row>
      <xdr:rowOff>134471</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33619</xdr:colOff>
      <xdr:row>136</xdr:row>
      <xdr:rowOff>89645</xdr:rowOff>
    </xdr:from>
    <xdr:to>
      <xdr:col>12</xdr:col>
      <xdr:colOff>246530</xdr:colOff>
      <xdr:row>146</xdr:row>
      <xdr:rowOff>22411</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89647</xdr:colOff>
      <xdr:row>163</xdr:row>
      <xdr:rowOff>56029</xdr:rowOff>
    </xdr:from>
    <xdr:to>
      <xdr:col>12</xdr:col>
      <xdr:colOff>302558</xdr:colOff>
      <xdr:row>173</xdr:row>
      <xdr:rowOff>134471</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33619</xdr:colOff>
      <xdr:row>193</xdr:row>
      <xdr:rowOff>89645</xdr:rowOff>
    </xdr:from>
    <xdr:to>
      <xdr:col>12</xdr:col>
      <xdr:colOff>246530</xdr:colOff>
      <xdr:row>203</xdr:row>
      <xdr:rowOff>22411</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89647</xdr:colOff>
      <xdr:row>220</xdr:row>
      <xdr:rowOff>56029</xdr:rowOff>
    </xdr:from>
    <xdr:to>
      <xdr:col>12</xdr:col>
      <xdr:colOff>302558</xdr:colOff>
      <xdr:row>230</xdr:row>
      <xdr:rowOff>134471</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33619</xdr:colOff>
      <xdr:row>250</xdr:row>
      <xdr:rowOff>89645</xdr:rowOff>
    </xdr:from>
    <xdr:to>
      <xdr:col>12</xdr:col>
      <xdr:colOff>246530</xdr:colOff>
      <xdr:row>260</xdr:row>
      <xdr:rowOff>22411</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89647</xdr:colOff>
      <xdr:row>277</xdr:row>
      <xdr:rowOff>56029</xdr:rowOff>
    </xdr:from>
    <xdr:to>
      <xdr:col>12</xdr:col>
      <xdr:colOff>302558</xdr:colOff>
      <xdr:row>287</xdr:row>
      <xdr:rowOff>134471</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33619</xdr:colOff>
      <xdr:row>307</xdr:row>
      <xdr:rowOff>89645</xdr:rowOff>
    </xdr:from>
    <xdr:to>
      <xdr:col>12</xdr:col>
      <xdr:colOff>246530</xdr:colOff>
      <xdr:row>317</xdr:row>
      <xdr:rowOff>22411</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89647</xdr:colOff>
      <xdr:row>334</xdr:row>
      <xdr:rowOff>56029</xdr:rowOff>
    </xdr:from>
    <xdr:to>
      <xdr:col>12</xdr:col>
      <xdr:colOff>302558</xdr:colOff>
      <xdr:row>344</xdr:row>
      <xdr:rowOff>134471</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33619</xdr:colOff>
      <xdr:row>364</xdr:row>
      <xdr:rowOff>89645</xdr:rowOff>
    </xdr:from>
    <xdr:to>
      <xdr:col>12</xdr:col>
      <xdr:colOff>246530</xdr:colOff>
      <xdr:row>374</xdr:row>
      <xdr:rowOff>22411</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205.152.199.20/GoodPractices/Guidelines/2004/GL_2004_01_en_rev-1.pdf" TargetMode="External"/><Relationship Id="rId3" Type="http://schemas.openxmlformats.org/officeDocument/2006/relationships/hyperlink" Target="http://bomportal/WANO%20office/Pages/%d8%b5%d9%81%d8%ad%d8%a7%d8%aa%20%d9%be%d9%88%d8%b4%d9%87%20%d9%87%d8%a7/%d9%85%d9%86%d9%88%d9%8a%20%d8%b9%d9%85%d9%88%d8%af%d9%8a/Guidelines%20and%20Good%20Practices.aspx" TargetMode="External"/><Relationship Id="rId7" Type="http://schemas.openxmlformats.org/officeDocument/2006/relationships/hyperlink" Target="http://bomportal/WANO%20office/Pages/%d8%b5%d9%81%d8%ad%d8%a7%d8%aa%20%d9%be%d9%88%d8%b4%d9%87%20%d9%87%d8%a7/%d9%85%d9%86%d9%88%d9%8a%20%d8%b9%d9%85%d9%88%d8%af%d9%8a/Guidelines%20and%20Good%20Practices.aspx" TargetMode="External"/><Relationship Id="rId2" Type="http://schemas.openxmlformats.org/officeDocument/2006/relationships/hyperlink" Target="http://bomportal/WANO%20office/Pages/%d8%b5%d9%81%d8%ad%d8%a7%d8%aa%20%d9%be%d9%88%d8%b4%d9%87%20%d9%87%d8%a7/%d9%85%d9%86%d9%88%d9%8a%20%d8%b9%d9%85%d9%88%d8%af%d9%8a/Guidelines%20and%20Good%20Practices.aspx" TargetMode="External"/><Relationship Id="rId1" Type="http://schemas.openxmlformats.org/officeDocument/2006/relationships/hyperlink" Target="http://bomportal/WANO%20office/Pages/%d8%b5%d9%81%d8%ad%d8%a7%d8%aa%20%d9%be%d9%88%d8%b4%d9%87%20%d9%87%d8%a7/%d9%85%d9%86%d9%88%d9%8a%20%d8%b9%d9%85%d9%88%d8%af%d9%8a/Guidelines%20and%20Good%20Practices.aspx" TargetMode="External"/><Relationship Id="rId6" Type="http://schemas.openxmlformats.org/officeDocument/2006/relationships/hyperlink" Target="http://bomportal/WANO%20office/Pages/%d8%b5%d9%81%d8%ad%d8%a7%d8%aa%20%d9%be%d9%88%d8%b4%d9%87%20%d9%87%d8%a7/%d9%85%d9%86%d9%88%d9%8a%20%d8%b9%d9%85%d9%88%d8%af%d9%8a/Guidelines%20and%20Good%20Practices.aspx" TargetMode="External"/><Relationship Id="rId11" Type="http://schemas.openxmlformats.org/officeDocument/2006/relationships/comments" Target="../comments1.xml"/><Relationship Id="rId5" Type="http://schemas.openxmlformats.org/officeDocument/2006/relationships/hyperlink" Target="http://bomportal/WANO%20office/Pages/%d8%b5%d9%81%d8%ad%d8%a7%d8%aa%20%d9%be%d9%88%d8%b4%d9%87%20%d9%87%d8%a7/%d9%85%d9%86%d9%88%d9%8a%20%d8%b9%d9%85%d9%88%d8%af%d9%8a/Guidelines%20and%20Good%20Practices.aspx" TargetMode="External"/><Relationship Id="rId10" Type="http://schemas.openxmlformats.org/officeDocument/2006/relationships/vmlDrawing" Target="../drawings/vmlDrawing1.vml"/><Relationship Id="rId4" Type="http://schemas.openxmlformats.org/officeDocument/2006/relationships/hyperlink" Target="http://bomportal/WANO%20office/Pages/%d8%b5%d9%81%d8%ad%d8%a7%d8%aa%20%d9%be%d9%88%d8%b4%d9%87%20%d9%87%d8%a7/%d9%85%d9%86%d9%88%d9%8a%20%d8%b9%d9%85%d9%88%d8%af%d9%8a/Guidelines%20and%20Good%20Practices.asp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fitToPage="1"/>
  </sheetPr>
  <dimension ref="A1:AB463"/>
  <sheetViews>
    <sheetView topLeftCell="D353" zoomScaleNormal="100" zoomScaleSheetLayoutView="100" workbookViewId="0">
      <selection activeCell="E363" sqref="E363"/>
    </sheetView>
  </sheetViews>
  <sheetFormatPr defaultRowHeight="15" outlineLevelRow="3" x14ac:dyDescent="0.25"/>
  <cols>
    <col min="1" max="1" width="9.140625" hidden="1" customWidth="1"/>
    <col min="2" max="3" width="9.140625" style="268" hidden="1" customWidth="1"/>
    <col min="4" max="4" width="8.5703125" style="107" customWidth="1"/>
    <col min="5" max="5" width="57.85546875" style="27" customWidth="1"/>
    <col min="6" max="6" width="50.28515625" style="72" customWidth="1"/>
    <col min="7" max="7" width="44.42578125" style="16" customWidth="1"/>
    <col min="8" max="8" width="14.42578125" style="16" customWidth="1"/>
    <col min="9" max="9" width="15.5703125" style="62" customWidth="1"/>
    <col min="10" max="10" width="65.42578125" style="164" customWidth="1"/>
    <col min="11" max="11" width="10.42578125" customWidth="1"/>
    <col min="12" max="12" width="2.7109375" customWidth="1"/>
    <col min="13" max="13" width="3.140625" customWidth="1"/>
    <col min="14" max="14" width="4.85546875" customWidth="1"/>
    <col min="15" max="15" width="3.28515625" customWidth="1"/>
    <col min="16" max="16" width="4" customWidth="1"/>
    <col min="17" max="17" width="18.28515625" customWidth="1"/>
    <col min="19" max="19" width="3.7109375" customWidth="1"/>
    <col min="20" max="20" width="15.5703125" customWidth="1"/>
    <col min="21" max="21" width="13.5703125" customWidth="1"/>
    <col min="26" max="26" width="4.28515625" customWidth="1"/>
    <col min="27" max="27" width="6" customWidth="1"/>
    <col min="28" max="28" width="16" customWidth="1"/>
  </cols>
  <sheetData>
    <row r="1" spans="1:28" ht="15.75" thickBot="1" x14ac:dyDescent="0.3">
      <c r="I1" s="242"/>
      <c r="J1" s="258"/>
      <c r="AA1" s="33" t="s">
        <v>334</v>
      </c>
      <c r="AB1" s="34">
        <f ca="1">TODAY()</f>
        <v>42616</v>
      </c>
    </row>
    <row r="2" spans="1:28" s="28" customFormat="1" ht="33" collapsed="1" thickTop="1" thickBot="1" x14ac:dyDescent="0.3">
      <c r="B2" s="268"/>
      <c r="C2" s="268"/>
      <c r="D2" s="209" t="s">
        <v>369</v>
      </c>
      <c r="E2" s="210" t="s">
        <v>347</v>
      </c>
      <c r="F2" s="211" t="s">
        <v>852</v>
      </c>
      <c r="G2" s="210" t="s">
        <v>393</v>
      </c>
      <c r="H2" s="237" t="s">
        <v>2</v>
      </c>
      <c r="I2" s="243" t="s">
        <v>348</v>
      </c>
      <c r="J2" s="253" t="s">
        <v>1027</v>
      </c>
      <c r="S2" s="29"/>
      <c r="AA2" s="31" t="s">
        <v>333</v>
      </c>
      <c r="AB2" s="32">
        <f ca="1">NOW()</f>
        <v>42616.499564004633</v>
      </c>
    </row>
    <row r="3" spans="1:28" ht="27" hidden="1" outlineLevel="1" thickTop="1" thickBot="1" x14ac:dyDescent="0.3">
      <c r="A3" s="271" t="str">
        <f>B3&amp;C3</f>
        <v>1LF.1-1</v>
      </c>
      <c r="B3" s="268">
        <v>1</v>
      </c>
      <c r="C3" s="268" t="s">
        <v>1123</v>
      </c>
      <c r="D3" s="108">
        <v>1.1000000000000001</v>
      </c>
      <c r="E3" s="17" t="s">
        <v>3</v>
      </c>
      <c r="F3" s="70" t="s">
        <v>410</v>
      </c>
      <c r="G3" s="1" t="s">
        <v>379</v>
      </c>
      <c r="H3" s="41">
        <v>42299</v>
      </c>
      <c r="I3" s="244" t="s">
        <v>350</v>
      </c>
      <c r="J3" s="164" t="s">
        <v>987</v>
      </c>
    </row>
    <row r="4" spans="1:28" ht="39.75" hidden="1" outlineLevel="1" thickTop="1" thickBot="1" x14ac:dyDescent="0.3">
      <c r="A4" s="271" t="str">
        <f t="shared" ref="A4:A67" si="0">B4&amp;C4</f>
        <v>1LF.1-1</v>
      </c>
      <c r="B4" s="268">
        <v>1</v>
      </c>
      <c r="C4" s="268" t="s">
        <v>1123</v>
      </c>
      <c r="D4" s="108">
        <v>1.2</v>
      </c>
      <c r="E4" s="17" t="s">
        <v>4</v>
      </c>
      <c r="F4" s="70" t="s">
        <v>409</v>
      </c>
      <c r="G4" s="1" t="s">
        <v>378</v>
      </c>
      <c r="H4" s="41">
        <v>42308</v>
      </c>
      <c r="I4" s="244" t="s">
        <v>349</v>
      </c>
    </row>
    <row r="5" spans="1:28" ht="27" hidden="1" outlineLevel="1" thickTop="1" thickBot="1" x14ac:dyDescent="0.3">
      <c r="A5" s="271" t="str">
        <f t="shared" si="0"/>
        <v>1LF.1-1</v>
      </c>
      <c r="B5" s="268">
        <v>1</v>
      </c>
      <c r="C5" s="268" t="s">
        <v>1123</v>
      </c>
      <c r="D5" s="108">
        <v>1.3</v>
      </c>
      <c r="E5" s="17" t="s">
        <v>6</v>
      </c>
      <c r="F5" s="70" t="s">
        <v>411</v>
      </c>
      <c r="G5" s="1" t="s">
        <v>380</v>
      </c>
      <c r="H5" s="42" t="s">
        <v>7</v>
      </c>
      <c r="I5" s="244" t="s">
        <v>349</v>
      </c>
    </row>
    <row r="6" spans="1:28" ht="37.5" hidden="1" outlineLevel="1" thickTop="1" thickBot="1" x14ac:dyDescent="0.3">
      <c r="A6" s="271" t="str">
        <f t="shared" si="0"/>
        <v>1LF.1-1</v>
      </c>
      <c r="B6" s="268">
        <v>1</v>
      </c>
      <c r="C6" s="268" t="s">
        <v>1123</v>
      </c>
      <c r="D6" s="108">
        <v>1.4</v>
      </c>
      <c r="E6" s="17" t="s">
        <v>8</v>
      </c>
      <c r="F6" s="70" t="s">
        <v>412</v>
      </c>
      <c r="G6" s="1" t="s">
        <v>379</v>
      </c>
      <c r="H6" s="41">
        <v>42329</v>
      </c>
      <c r="I6" s="244" t="s">
        <v>350</v>
      </c>
      <c r="J6" s="164" t="s">
        <v>988</v>
      </c>
    </row>
    <row r="7" spans="1:28" ht="39.75" hidden="1" outlineLevel="1" thickTop="1" thickBot="1" x14ac:dyDescent="0.3">
      <c r="A7" s="271" t="str">
        <f t="shared" si="0"/>
        <v>1LF.1-1</v>
      </c>
      <c r="B7" s="268">
        <v>1</v>
      </c>
      <c r="C7" s="268" t="s">
        <v>1123</v>
      </c>
      <c r="D7" s="108">
        <v>1.5</v>
      </c>
      <c r="E7" s="17" t="s">
        <v>9</v>
      </c>
      <c r="F7" s="70" t="s">
        <v>413</v>
      </c>
      <c r="G7" s="1" t="s">
        <v>381</v>
      </c>
      <c r="H7" s="42" t="s">
        <v>10</v>
      </c>
      <c r="I7" s="244" t="s">
        <v>350</v>
      </c>
      <c r="J7" s="164" t="s">
        <v>1032</v>
      </c>
    </row>
    <row r="8" spans="1:28" ht="39.75" hidden="1" outlineLevel="1" thickTop="1" thickBot="1" x14ac:dyDescent="0.3">
      <c r="A8" s="271" t="str">
        <f t="shared" si="0"/>
        <v>1LF.1-1</v>
      </c>
      <c r="B8" s="268">
        <v>1</v>
      </c>
      <c r="C8" s="268" t="s">
        <v>1123</v>
      </c>
      <c r="D8" s="108">
        <v>1.6</v>
      </c>
      <c r="E8" s="17" t="s">
        <v>11</v>
      </c>
      <c r="F8" s="70" t="s">
        <v>414</v>
      </c>
      <c r="G8" s="1" t="s">
        <v>382</v>
      </c>
      <c r="H8" s="41">
        <v>42299</v>
      </c>
      <c r="I8" s="244" t="s">
        <v>349</v>
      </c>
      <c r="J8" s="164" t="s">
        <v>1033</v>
      </c>
    </row>
    <row r="9" spans="1:28" ht="73.5" hidden="1" outlineLevel="1" thickTop="1" thickBot="1" x14ac:dyDescent="0.3">
      <c r="A9" s="271" t="str">
        <f t="shared" si="0"/>
        <v>1LF.1-1</v>
      </c>
      <c r="B9" s="268">
        <v>1</v>
      </c>
      <c r="C9" s="268" t="s">
        <v>1123</v>
      </c>
      <c r="D9" s="108">
        <v>1.7</v>
      </c>
      <c r="E9" s="17" t="s">
        <v>12</v>
      </c>
      <c r="F9" s="70" t="s">
        <v>415</v>
      </c>
      <c r="G9" s="1" t="s">
        <v>382</v>
      </c>
      <c r="H9" s="41">
        <v>42073</v>
      </c>
      <c r="I9" s="244" t="s">
        <v>349</v>
      </c>
      <c r="J9" s="165" t="s">
        <v>1031</v>
      </c>
    </row>
    <row r="10" spans="1:28" ht="97.5" hidden="1" outlineLevel="1" thickTop="1" thickBot="1" x14ac:dyDescent="0.3">
      <c r="A10" s="271" t="str">
        <f t="shared" si="0"/>
        <v>1LF.1-1</v>
      </c>
      <c r="B10" s="268">
        <v>1</v>
      </c>
      <c r="C10" s="268" t="s">
        <v>1123</v>
      </c>
      <c r="D10" s="108">
        <v>1.8</v>
      </c>
      <c r="E10" s="17" t="s">
        <v>13</v>
      </c>
      <c r="F10" s="70" t="s">
        <v>416</v>
      </c>
      <c r="G10" s="1" t="s">
        <v>383</v>
      </c>
      <c r="H10" s="41">
        <v>42205</v>
      </c>
      <c r="I10" s="244" t="s">
        <v>349</v>
      </c>
      <c r="J10" s="165" t="s">
        <v>989</v>
      </c>
    </row>
    <row r="11" spans="1:28" ht="39.75" hidden="1" outlineLevel="1" thickTop="1" thickBot="1" x14ac:dyDescent="0.3">
      <c r="A11" s="271" t="str">
        <f t="shared" si="0"/>
        <v>1LF.1-1</v>
      </c>
      <c r="B11" s="268">
        <v>1</v>
      </c>
      <c r="C11" s="268" t="s">
        <v>1123</v>
      </c>
      <c r="D11" s="108">
        <v>1.9</v>
      </c>
      <c r="E11" s="17" t="s">
        <v>14</v>
      </c>
      <c r="F11" s="70" t="s">
        <v>417</v>
      </c>
      <c r="G11" s="1" t="s">
        <v>383</v>
      </c>
      <c r="H11" s="41">
        <v>42448</v>
      </c>
      <c r="I11" s="244" t="s">
        <v>349</v>
      </c>
      <c r="J11" s="165" t="s">
        <v>1143</v>
      </c>
    </row>
    <row r="12" spans="1:28" ht="52.5" hidden="1" outlineLevel="1" thickTop="1" thickBot="1" x14ac:dyDescent="0.3">
      <c r="A12" s="271" t="str">
        <f t="shared" si="0"/>
        <v>1LF.1-1</v>
      </c>
      <c r="B12" s="268">
        <v>1</v>
      </c>
      <c r="C12" s="268" t="s">
        <v>1123</v>
      </c>
      <c r="D12" s="103">
        <v>1.1000000000000001</v>
      </c>
      <c r="E12" s="17" t="s">
        <v>15</v>
      </c>
      <c r="F12" s="70" t="s">
        <v>418</v>
      </c>
      <c r="G12" s="1" t="s">
        <v>382</v>
      </c>
      <c r="H12" s="41">
        <v>42448</v>
      </c>
      <c r="I12" s="244" t="s">
        <v>349</v>
      </c>
      <c r="J12" s="164" t="s">
        <v>1034</v>
      </c>
    </row>
    <row r="13" spans="1:28" ht="39.75" hidden="1" outlineLevel="1" thickTop="1" thickBot="1" x14ac:dyDescent="0.3">
      <c r="A13" s="271" t="str">
        <f t="shared" si="0"/>
        <v>1LF.1-1</v>
      </c>
      <c r="B13" s="268">
        <v>1</v>
      </c>
      <c r="C13" s="268" t="s">
        <v>1123</v>
      </c>
      <c r="D13" s="103">
        <v>1.1100000000000001</v>
      </c>
      <c r="E13" s="17" t="s">
        <v>16</v>
      </c>
      <c r="F13" s="70" t="s">
        <v>419</v>
      </c>
      <c r="G13" s="1" t="s">
        <v>382</v>
      </c>
      <c r="H13" s="41">
        <v>42633</v>
      </c>
      <c r="I13" s="244" t="s">
        <v>351</v>
      </c>
      <c r="J13" s="164" t="s">
        <v>990</v>
      </c>
    </row>
    <row r="14" spans="1:28" ht="65.25" hidden="1" outlineLevel="1" thickTop="1" thickBot="1" x14ac:dyDescent="0.3">
      <c r="A14" s="271" t="str">
        <f t="shared" si="0"/>
        <v>1LF.1-1</v>
      </c>
      <c r="B14" s="268">
        <v>1</v>
      </c>
      <c r="C14" s="268" t="s">
        <v>1123</v>
      </c>
      <c r="D14" s="103">
        <v>1.1200000000000001</v>
      </c>
      <c r="E14" s="17" t="s">
        <v>17</v>
      </c>
      <c r="F14" s="70" t="s">
        <v>420</v>
      </c>
      <c r="G14" s="1" t="s">
        <v>384</v>
      </c>
      <c r="H14" s="41">
        <v>42448</v>
      </c>
      <c r="I14" s="244" t="s">
        <v>350</v>
      </c>
      <c r="J14" s="164" t="s">
        <v>991</v>
      </c>
    </row>
    <row r="15" spans="1:28" ht="49.5" hidden="1" outlineLevel="1" thickTop="1" thickBot="1" x14ac:dyDescent="0.3">
      <c r="A15" s="271" t="str">
        <f t="shared" si="0"/>
        <v>1LF.1-1</v>
      </c>
      <c r="B15" s="268">
        <v>1</v>
      </c>
      <c r="C15" s="268" t="s">
        <v>1123</v>
      </c>
      <c r="D15" s="103">
        <v>1.1299999999999999</v>
      </c>
      <c r="E15" s="17" t="s">
        <v>18</v>
      </c>
      <c r="F15" s="70" t="s">
        <v>421</v>
      </c>
      <c r="G15" s="1" t="s">
        <v>385</v>
      </c>
      <c r="H15" s="41">
        <v>42448</v>
      </c>
      <c r="I15" s="244" t="s">
        <v>349</v>
      </c>
      <c r="J15" s="164" t="s">
        <v>1035</v>
      </c>
    </row>
    <row r="16" spans="1:28" ht="49.5" hidden="1" outlineLevel="1" thickTop="1" thickBot="1" x14ac:dyDescent="0.3">
      <c r="A16" s="271" t="str">
        <f t="shared" si="0"/>
        <v>1LF.1-1</v>
      </c>
      <c r="B16" s="268">
        <v>1</v>
      </c>
      <c r="C16" s="268" t="s">
        <v>1123</v>
      </c>
      <c r="D16" s="103">
        <v>1.1399999999999999</v>
      </c>
      <c r="E16" s="17" t="s">
        <v>19</v>
      </c>
      <c r="F16" s="70" t="s">
        <v>422</v>
      </c>
      <c r="G16" s="1" t="s">
        <v>382</v>
      </c>
      <c r="H16" s="41">
        <v>42448</v>
      </c>
      <c r="I16" s="244" t="s">
        <v>349</v>
      </c>
      <c r="J16" s="164" t="s">
        <v>1035</v>
      </c>
    </row>
    <row r="17" spans="1:10" ht="27" hidden="1" outlineLevel="1" thickTop="1" thickBot="1" x14ac:dyDescent="0.3">
      <c r="A17" s="271" t="str">
        <f t="shared" si="0"/>
        <v>1LF.1-1</v>
      </c>
      <c r="B17" s="268">
        <v>1</v>
      </c>
      <c r="C17" s="268" t="s">
        <v>1123</v>
      </c>
      <c r="D17" s="103">
        <v>1.1499999999999999</v>
      </c>
      <c r="E17" s="17" t="s">
        <v>20</v>
      </c>
      <c r="F17" s="70" t="s">
        <v>423</v>
      </c>
      <c r="G17" s="1" t="s">
        <v>386</v>
      </c>
      <c r="H17" s="41">
        <v>42448</v>
      </c>
      <c r="I17" s="244" t="s">
        <v>349</v>
      </c>
      <c r="J17" s="164" t="s">
        <v>1144</v>
      </c>
    </row>
    <row r="18" spans="1:10" ht="61.5" hidden="1" outlineLevel="1" thickTop="1" thickBot="1" x14ac:dyDescent="0.3">
      <c r="A18" s="271" t="str">
        <f t="shared" si="0"/>
        <v>1LF.1-1</v>
      </c>
      <c r="B18" s="268">
        <v>1</v>
      </c>
      <c r="C18" s="268" t="s">
        <v>1123</v>
      </c>
      <c r="D18" s="236">
        <v>1.1599999999999999</v>
      </c>
      <c r="E18" s="17" t="s">
        <v>21</v>
      </c>
      <c r="F18" s="70" t="s">
        <v>426</v>
      </c>
      <c r="G18" s="1" t="s">
        <v>382</v>
      </c>
      <c r="H18" s="41" t="s">
        <v>424</v>
      </c>
      <c r="I18" s="244" t="s">
        <v>349</v>
      </c>
      <c r="J18" s="164" t="s">
        <v>992</v>
      </c>
    </row>
    <row r="19" spans="1:10" ht="37.5" hidden="1" outlineLevel="1" thickTop="1" thickBot="1" x14ac:dyDescent="0.3">
      <c r="A19" s="271" t="str">
        <f t="shared" si="0"/>
        <v>1LF.1-1</v>
      </c>
      <c r="B19" s="268">
        <v>1</v>
      </c>
      <c r="C19" s="268" t="s">
        <v>1123</v>
      </c>
      <c r="D19" s="236">
        <v>1.17</v>
      </c>
      <c r="E19" s="17"/>
      <c r="F19" s="70"/>
      <c r="G19" s="1"/>
      <c r="H19" s="41"/>
      <c r="I19" s="244" t="s">
        <v>350</v>
      </c>
      <c r="J19" s="164" t="s">
        <v>1036</v>
      </c>
    </row>
    <row r="20" spans="1:10" ht="37.5" hidden="1" outlineLevel="1" thickTop="1" thickBot="1" x14ac:dyDescent="0.3">
      <c r="A20" s="271" t="str">
        <f t="shared" si="0"/>
        <v>1LF.1-1</v>
      </c>
      <c r="B20" s="268">
        <v>1</v>
      </c>
      <c r="C20" s="268" t="s">
        <v>1123</v>
      </c>
      <c r="D20" s="236">
        <v>1.18</v>
      </c>
      <c r="E20" s="17" t="s">
        <v>23</v>
      </c>
      <c r="F20" s="70" t="s">
        <v>425</v>
      </c>
      <c r="G20" s="1" t="s">
        <v>387</v>
      </c>
      <c r="H20" s="41">
        <v>42329</v>
      </c>
      <c r="I20" s="244" t="s">
        <v>351</v>
      </c>
      <c r="J20" s="164" t="s">
        <v>993</v>
      </c>
    </row>
    <row r="21" spans="1:10" ht="52.5" hidden="1" outlineLevel="1" thickTop="1" thickBot="1" x14ac:dyDescent="0.3">
      <c r="A21" s="271" t="str">
        <f t="shared" si="0"/>
        <v>1LF.1-1</v>
      </c>
      <c r="B21" s="268">
        <v>1</v>
      </c>
      <c r="C21" s="268" t="s">
        <v>1123</v>
      </c>
      <c r="D21" s="103">
        <v>1.19</v>
      </c>
      <c r="E21" s="17" t="s">
        <v>24</v>
      </c>
      <c r="F21" s="70" t="s">
        <v>427</v>
      </c>
      <c r="G21" s="1" t="s">
        <v>382</v>
      </c>
      <c r="H21" s="41">
        <v>42226</v>
      </c>
      <c r="I21" s="244" t="s">
        <v>349</v>
      </c>
      <c r="J21" s="164" t="s">
        <v>1037</v>
      </c>
    </row>
    <row r="22" spans="1:10" ht="27" hidden="1" outlineLevel="1" thickTop="1" thickBot="1" x14ac:dyDescent="0.3">
      <c r="A22" s="271" t="str">
        <f t="shared" si="0"/>
        <v>1LF.1-1</v>
      </c>
      <c r="B22" s="268">
        <v>1</v>
      </c>
      <c r="C22" s="268" t="s">
        <v>1123</v>
      </c>
      <c r="D22" s="103">
        <v>1.2</v>
      </c>
      <c r="E22" s="17" t="s">
        <v>25</v>
      </c>
      <c r="F22" s="70" t="s">
        <v>428</v>
      </c>
      <c r="G22" s="1" t="s">
        <v>388</v>
      </c>
      <c r="H22" s="41">
        <v>42511</v>
      </c>
      <c r="I22" s="244" t="s">
        <v>349</v>
      </c>
      <c r="J22" s="164" t="s">
        <v>994</v>
      </c>
    </row>
    <row r="23" spans="1:10" ht="27" hidden="1" outlineLevel="1" thickTop="1" thickBot="1" x14ac:dyDescent="0.3">
      <c r="A23" s="271" t="str">
        <f t="shared" si="0"/>
        <v>1LF.1-1</v>
      </c>
      <c r="B23" s="268">
        <v>1</v>
      </c>
      <c r="C23" s="268" t="s">
        <v>1123</v>
      </c>
      <c r="D23" s="103">
        <v>1.21</v>
      </c>
      <c r="E23" s="17" t="s">
        <v>430</v>
      </c>
      <c r="F23" s="70" t="s">
        <v>429</v>
      </c>
      <c r="G23" s="1" t="s">
        <v>388</v>
      </c>
      <c r="H23" s="41">
        <v>42906</v>
      </c>
      <c r="I23" s="244"/>
      <c r="J23" s="254"/>
    </row>
    <row r="24" spans="1:10" ht="39.75" hidden="1" outlineLevel="1" thickTop="1" thickBot="1" x14ac:dyDescent="0.3">
      <c r="A24" s="271" t="str">
        <f t="shared" si="0"/>
        <v>1LF.1-1</v>
      </c>
      <c r="B24" s="268">
        <v>1</v>
      </c>
      <c r="C24" s="268" t="s">
        <v>1123</v>
      </c>
      <c r="D24" s="103">
        <v>1.22</v>
      </c>
      <c r="E24" s="17" t="s">
        <v>27</v>
      </c>
      <c r="F24" s="70" t="s">
        <v>431</v>
      </c>
      <c r="G24" s="1" t="s">
        <v>389</v>
      </c>
      <c r="H24" s="41">
        <v>42449</v>
      </c>
      <c r="I24" s="244" t="s">
        <v>349</v>
      </c>
      <c r="J24" s="164" t="s">
        <v>1145</v>
      </c>
    </row>
    <row r="25" spans="1:10" ht="78" hidden="1" outlineLevel="1" thickTop="1" thickBot="1" x14ac:dyDescent="0.3">
      <c r="A25" s="271" t="str">
        <f t="shared" si="0"/>
        <v>1LF.1-1</v>
      </c>
      <c r="B25" s="268">
        <v>1</v>
      </c>
      <c r="C25" s="268" t="s">
        <v>1123</v>
      </c>
      <c r="D25" s="103">
        <v>1.23</v>
      </c>
      <c r="E25" s="17" t="s">
        <v>28</v>
      </c>
      <c r="F25" s="70" t="s">
        <v>432</v>
      </c>
      <c r="G25" s="1" t="s">
        <v>379</v>
      </c>
      <c r="H25" s="41">
        <v>42449</v>
      </c>
      <c r="I25" s="244" t="s">
        <v>349</v>
      </c>
      <c r="J25" s="164" t="s">
        <v>995</v>
      </c>
    </row>
    <row r="26" spans="1:10" ht="49.5" hidden="1" outlineLevel="1" thickTop="1" thickBot="1" x14ac:dyDescent="0.3">
      <c r="A26" s="271" t="str">
        <f t="shared" si="0"/>
        <v>1LF.1-1</v>
      </c>
      <c r="B26" s="268">
        <v>1</v>
      </c>
      <c r="C26" s="268" t="s">
        <v>1123</v>
      </c>
      <c r="D26" s="103">
        <v>1.24</v>
      </c>
      <c r="E26" s="17" t="s">
        <v>29</v>
      </c>
      <c r="F26" s="70" t="s">
        <v>433</v>
      </c>
      <c r="G26" s="1" t="s">
        <v>402</v>
      </c>
      <c r="H26" s="41">
        <v>42420</v>
      </c>
      <c r="I26" s="244" t="s">
        <v>349</v>
      </c>
      <c r="J26" s="164" t="s">
        <v>353</v>
      </c>
    </row>
    <row r="27" spans="1:10" ht="90.75" hidden="1" outlineLevel="1" thickTop="1" thickBot="1" x14ac:dyDescent="0.3">
      <c r="A27" s="271" t="str">
        <f t="shared" si="0"/>
        <v>1LF.1-1</v>
      </c>
      <c r="B27" s="268">
        <v>1</v>
      </c>
      <c r="C27" s="268" t="s">
        <v>1123</v>
      </c>
      <c r="D27" s="103">
        <v>1.25</v>
      </c>
      <c r="E27" s="17" t="s">
        <v>30</v>
      </c>
      <c r="F27" s="70" t="s">
        <v>434</v>
      </c>
      <c r="G27" s="1" t="s">
        <v>1091</v>
      </c>
      <c r="H27" s="41">
        <v>42449</v>
      </c>
      <c r="I27" s="244" t="s">
        <v>349</v>
      </c>
      <c r="J27" s="164" t="s">
        <v>996</v>
      </c>
    </row>
    <row r="28" spans="1:10" ht="27" hidden="1" outlineLevel="1" thickTop="1" thickBot="1" x14ac:dyDescent="0.3">
      <c r="A28" s="271" t="str">
        <f t="shared" si="0"/>
        <v>1LF.1-1</v>
      </c>
      <c r="B28" s="268">
        <v>1</v>
      </c>
      <c r="C28" s="268" t="s">
        <v>1123</v>
      </c>
      <c r="D28" s="103">
        <v>1.26</v>
      </c>
      <c r="E28" s="17" t="s">
        <v>31</v>
      </c>
      <c r="F28" s="70" t="s">
        <v>435</v>
      </c>
      <c r="G28" s="1" t="s">
        <v>770</v>
      </c>
      <c r="H28" s="41">
        <v>42449</v>
      </c>
      <c r="I28" s="244" t="s">
        <v>349</v>
      </c>
      <c r="J28" s="164" t="s">
        <v>997</v>
      </c>
    </row>
    <row r="29" spans="1:10" ht="27" hidden="1" outlineLevel="1" thickTop="1" thickBot="1" x14ac:dyDescent="0.3">
      <c r="A29" s="271" t="str">
        <f t="shared" si="0"/>
        <v>1LF.1-1</v>
      </c>
      <c r="B29" s="268">
        <v>1</v>
      </c>
      <c r="C29" s="268" t="s">
        <v>1123</v>
      </c>
      <c r="D29" s="103">
        <v>1.27</v>
      </c>
      <c r="E29" s="17" t="s">
        <v>32</v>
      </c>
      <c r="F29" s="70" t="s">
        <v>436</v>
      </c>
      <c r="G29" s="1" t="s">
        <v>770</v>
      </c>
      <c r="H29" s="41">
        <v>42389</v>
      </c>
      <c r="I29" s="244" t="s">
        <v>350</v>
      </c>
      <c r="J29" s="164" t="s">
        <v>1098</v>
      </c>
    </row>
    <row r="30" spans="1:10" ht="65.25" hidden="1" outlineLevel="1" thickTop="1" thickBot="1" x14ac:dyDescent="0.3">
      <c r="A30" s="271" t="str">
        <f t="shared" si="0"/>
        <v>1LF.1-1</v>
      </c>
      <c r="B30" s="268">
        <v>1</v>
      </c>
      <c r="C30" s="268" t="s">
        <v>1123</v>
      </c>
      <c r="D30" s="103">
        <v>1</v>
      </c>
      <c r="E30" s="17" t="s">
        <v>33</v>
      </c>
      <c r="F30" s="259"/>
      <c r="G30" s="139" t="s">
        <v>390</v>
      </c>
      <c r="H30" s="140" t="s">
        <v>34</v>
      </c>
      <c r="I30" s="244" t="s">
        <v>350</v>
      </c>
      <c r="J30" s="164" t="s">
        <v>1094</v>
      </c>
    </row>
    <row r="31" spans="1:10" ht="65.25" hidden="1" outlineLevel="1" thickTop="1" thickBot="1" x14ac:dyDescent="0.3">
      <c r="A31" s="271" t="str">
        <f t="shared" si="0"/>
        <v>1LF.1-1</v>
      </c>
      <c r="B31" s="268">
        <v>1</v>
      </c>
      <c r="C31" s="268" t="s">
        <v>1123</v>
      </c>
      <c r="D31" s="103">
        <v>1.29</v>
      </c>
      <c r="E31" s="17" t="s">
        <v>35</v>
      </c>
      <c r="F31" s="70" t="s">
        <v>437</v>
      </c>
      <c r="G31" s="154" t="s">
        <v>390</v>
      </c>
      <c r="H31" s="57" t="s">
        <v>34</v>
      </c>
      <c r="I31" s="244" t="s">
        <v>350</v>
      </c>
    </row>
    <row r="32" spans="1:10" ht="90.75" hidden="1" outlineLevel="1" thickTop="1" thickBot="1" x14ac:dyDescent="0.3">
      <c r="A32" s="271" t="str">
        <f t="shared" si="0"/>
        <v>1LF.1-1</v>
      </c>
      <c r="B32" s="268">
        <v>1</v>
      </c>
      <c r="C32" s="268" t="s">
        <v>1123</v>
      </c>
      <c r="D32" s="307">
        <v>1.29</v>
      </c>
      <c r="E32" s="152" t="s">
        <v>856</v>
      </c>
      <c r="F32" s="71" t="s">
        <v>1093</v>
      </c>
      <c r="G32" s="154" t="s">
        <v>382</v>
      </c>
      <c r="H32" s="57" t="s">
        <v>36</v>
      </c>
      <c r="I32" s="244" t="s">
        <v>349</v>
      </c>
    </row>
    <row r="33" spans="1:10" ht="39.75" hidden="1" outlineLevel="1" thickTop="1" thickBot="1" x14ac:dyDescent="0.3">
      <c r="A33" s="271" t="str">
        <f t="shared" si="0"/>
        <v>1LF.1-1</v>
      </c>
      <c r="B33" s="268">
        <v>1</v>
      </c>
      <c r="C33" s="268" t="s">
        <v>1123</v>
      </c>
      <c r="D33" s="303"/>
      <c r="E33" s="141" t="s">
        <v>853</v>
      </c>
      <c r="F33" s="157" t="s">
        <v>857</v>
      </c>
      <c r="G33" s="154" t="s">
        <v>382</v>
      </c>
      <c r="H33" s="57" t="s">
        <v>855</v>
      </c>
      <c r="I33" s="244" t="s">
        <v>351</v>
      </c>
    </row>
    <row r="34" spans="1:10" ht="27" hidden="1" outlineLevel="1" thickTop="1" thickBot="1" x14ac:dyDescent="0.3">
      <c r="A34" s="271" t="str">
        <f t="shared" si="0"/>
        <v>1LF.1-1</v>
      </c>
      <c r="B34" s="268">
        <v>1</v>
      </c>
      <c r="C34" s="268" t="s">
        <v>1123</v>
      </c>
      <c r="D34" s="303"/>
      <c r="E34" s="141" t="s">
        <v>854</v>
      </c>
      <c r="F34" s="157" t="s">
        <v>854</v>
      </c>
      <c r="G34" s="154" t="s">
        <v>382</v>
      </c>
      <c r="H34" s="57" t="s">
        <v>855</v>
      </c>
      <c r="I34" s="244" t="s">
        <v>351</v>
      </c>
    </row>
    <row r="35" spans="1:10" ht="39.75" hidden="1" outlineLevel="1" thickTop="1" thickBot="1" x14ac:dyDescent="0.3">
      <c r="A35" s="271" t="str">
        <f t="shared" si="0"/>
        <v>1LF.1-1</v>
      </c>
      <c r="B35" s="268">
        <v>1</v>
      </c>
      <c r="C35" s="268" t="s">
        <v>1123</v>
      </c>
      <c r="D35" s="304"/>
      <c r="E35" s="166" t="s">
        <v>858</v>
      </c>
      <c r="F35" s="167" t="s">
        <v>859</v>
      </c>
      <c r="G35" s="154" t="s">
        <v>1038</v>
      </c>
      <c r="H35" s="57" t="s">
        <v>860</v>
      </c>
      <c r="I35" s="244"/>
    </row>
    <row r="36" spans="1:10" ht="39" hidden="1" customHeight="1" outlineLevel="1" thickTop="1" thickBot="1" x14ac:dyDescent="0.3">
      <c r="A36" s="271" t="str">
        <f t="shared" si="0"/>
        <v>1LF.1-1</v>
      </c>
      <c r="B36" s="268">
        <v>1</v>
      </c>
      <c r="C36" s="268" t="s">
        <v>1123</v>
      </c>
      <c r="D36" s="350">
        <v>1.3</v>
      </c>
      <c r="E36" s="141" t="s">
        <v>1072</v>
      </c>
      <c r="F36" s="157" t="str">
        <f>E36</f>
        <v>GL 2001-07: Principles for Effective Self-Assessment and Corrective Action Programs</v>
      </c>
      <c r="G36" s="154" t="s">
        <v>382</v>
      </c>
      <c r="H36" s="57"/>
      <c r="I36" s="244" t="s">
        <v>349</v>
      </c>
    </row>
    <row r="37" spans="1:10" ht="27" hidden="1" outlineLevel="1" thickTop="1" thickBot="1" x14ac:dyDescent="0.3">
      <c r="A37" s="271" t="str">
        <f t="shared" si="0"/>
        <v>1LF.1-1</v>
      </c>
      <c r="B37" s="268">
        <v>1</v>
      </c>
      <c r="C37" s="268" t="s">
        <v>1123</v>
      </c>
      <c r="D37" s="351"/>
      <c r="E37" s="166" t="s">
        <v>1081</v>
      </c>
      <c r="F37" s="167" t="s">
        <v>1092</v>
      </c>
      <c r="G37" s="154" t="s">
        <v>1038</v>
      </c>
      <c r="H37" s="57" t="s">
        <v>1069</v>
      </c>
      <c r="I37" s="244"/>
    </row>
    <row r="38" spans="1:10" ht="78" hidden="1" outlineLevel="1" thickTop="1" thickBot="1" x14ac:dyDescent="0.3">
      <c r="A38" s="271" t="str">
        <f t="shared" si="0"/>
        <v>1LF.1-1</v>
      </c>
      <c r="B38" s="268">
        <v>1</v>
      </c>
      <c r="C38" s="268" t="s">
        <v>1123</v>
      </c>
      <c r="D38" s="307">
        <v>1.31</v>
      </c>
      <c r="E38" s="18" t="s">
        <v>1061</v>
      </c>
      <c r="F38" s="74" t="s">
        <v>1068</v>
      </c>
      <c r="G38" s="154" t="s">
        <v>382</v>
      </c>
      <c r="H38" s="57">
        <v>2016</v>
      </c>
      <c r="I38" s="244"/>
    </row>
    <row r="39" spans="1:10" ht="46.5" hidden="1" outlineLevel="1" thickTop="1" thickBot="1" x14ac:dyDescent="0.3">
      <c r="A39" s="271" t="str">
        <f t="shared" si="0"/>
        <v>1LF.1-1</v>
      </c>
      <c r="B39" s="268">
        <v>1</v>
      </c>
      <c r="C39" s="268" t="s">
        <v>1123</v>
      </c>
      <c r="D39" s="303"/>
      <c r="E39" s="219" t="s">
        <v>1062</v>
      </c>
      <c r="F39" s="221" t="str">
        <f>E39</f>
        <v>1) - WANO GL 2015-01: Guidelines for Implementing a Framework to Significantly Improve Nuclear Plant Performance.</v>
      </c>
      <c r="G39" s="154" t="s">
        <v>382</v>
      </c>
      <c r="H39" s="57">
        <v>2016</v>
      </c>
      <c r="I39" s="244" t="s">
        <v>349</v>
      </c>
    </row>
    <row r="40" spans="1:10" ht="31.5" hidden="1" outlineLevel="1" thickTop="1" thickBot="1" x14ac:dyDescent="0.3">
      <c r="A40" s="271" t="str">
        <f t="shared" si="0"/>
        <v>1LF.1-1</v>
      </c>
      <c r="B40" s="268">
        <v>1</v>
      </c>
      <c r="C40" s="268" t="s">
        <v>1123</v>
      </c>
      <c r="D40" s="303"/>
      <c r="E40" s="219" t="s">
        <v>1063</v>
      </c>
      <c r="F40" s="222" t="str">
        <f>E40</f>
        <v>2) - WANO GL 2001-07: Principles for Effective Self-Assessment and Corrective Action Programs.</v>
      </c>
      <c r="G40" s="154" t="s">
        <v>382</v>
      </c>
      <c r="H40" s="57">
        <v>2016</v>
      </c>
      <c r="I40" s="244" t="s">
        <v>349</v>
      </c>
    </row>
    <row r="41" spans="1:10" ht="36" hidden="1" customHeight="1" outlineLevel="1" thickTop="1" thickBot="1" x14ac:dyDescent="0.3">
      <c r="A41" s="271" t="str">
        <f t="shared" si="0"/>
        <v>1LF.1-1</v>
      </c>
      <c r="B41" s="268">
        <v>1</v>
      </c>
      <c r="C41" s="268" t="s">
        <v>1123</v>
      </c>
      <c r="D41" s="303"/>
      <c r="E41" s="219" t="s">
        <v>1064</v>
      </c>
      <c r="F41" s="222" t="str">
        <f>E41</f>
        <v>3) - WANO PL 2012-01: Principles for Strong Governance and Oversight of Nuclear Power Organisation.</v>
      </c>
      <c r="G41" s="154" t="s">
        <v>382</v>
      </c>
      <c r="H41" s="57">
        <v>2016</v>
      </c>
      <c r="I41" s="244" t="s">
        <v>349</v>
      </c>
    </row>
    <row r="42" spans="1:10" ht="31.5" hidden="1" outlineLevel="1" thickTop="1" thickBot="1" x14ac:dyDescent="0.3">
      <c r="A42" s="271" t="str">
        <f t="shared" si="0"/>
        <v>1LF.1-1</v>
      </c>
      <c r="B42" s="268">
        <v>1</v>
      </c>
      <c r="C42" s="268" t="s">
        <v>1123</v>
      </c>
      <c r="D42" s="303"/>
      <c r="E42" s="219" t="s">
        <v>1065</v>
      </c>
      <c r="F42" s="222" t="str">
        <f>E42</f>
        <v>4) - WANO PL 2012-03: Management and Leadership Development.</v>
      </c>
      <c r="G42" s="154" t="s">
        <v>382</v>
      </c>
      <c r="H42" s="57">
        <v>2016</v>
      </c>
      <c r="I42" s="244" t="s">
        <v>349</v>
      </c>
    </row>
    <row r="43" spans="1:10" ht="31.5" hidden="1" outlineLevel="1" thickTop="1" thickBot="1" x14ac:dyDescent="0.3">
      <c r="A43" s="271" t="str">
        <f t="shared" si="0"/>
        <v>1LF.1-1</v>
      </c>
      <c r="B43" s="268">
        <v>1</v>
      </c>
      <c r="C43" s="268" t="s">
        <v>1123</v>
      </c>
      <c r="D43" s="303"/>
      <c r="E43" s="219" t="s">
        <v>1066</v>
      </c>
      <c r="F43" s="222" t="str">
        <f>E43</f>
        <v>5) - WANO PL 2012-04: Leadership Fundamentals to Achieve and Sustain Excellent Station Performance.</v>
      </c>
      <c r="G43" s="154" t="s">
        <v>382</v>
      </c>
      <c r="H43" s="57">
        <v>2016</v>
      </c>
      <c r="I43" s="244" t="s">
        <v>349</v>
      </c>
    </row>
    <row r="44" spans="1:10" ht="46.5" hidden="1" outlineLevel="1" thickTop="1" thickBot="1" x14ac:dyDescent="0.3">
      <c r="A44" s="271" t="str">
        <f t="shared" si="0"/>
        <v>1LF.1-1</v>
      </c>
      <c r="B44" s="268">
        <v>1</v>
      </c>
      <c r="C44" s="268" t="s">
        <v>1123</v>
      </c>
      <c r="D44" s="304"/>
      <c r="E44" s="220" t="s">
        <v>1067</v>
      </c>
      <c r="F44" s="223" t="s">
        <v>1067</v>
      </c>
      <c r="G44" s="154" t="s">
        <v>382</v>
      </c>
      <c r="H44" s="57">
        <v>2016</v>
      </c>
      <c r="I44" s="244" t="s">
        <v>349</v>
      </c>
    </row>
    <row r="45" spans="1:10" ht="16.5" hidden="1" outlineLevel="1" thickTop="1" thickBot="1" x14ac:dyDescent="0.3">
      <c r="A45" s="271" t="str">
        <f t="shared" si="0"/>
        <v/>
      </c>
      <c r="D45" s="181"/>
      <c r="E45" s="185"/>
      <c r="F45" s="186"/>
      <c r="G45" s="175"/>
      <c r="H45" s="196"/>
      <c r="I45" s="245"/>
    </row>
    <row r="46" spans="1:10" s="29" customFormat="1" ht="33" collapsed="1" thickTop="1" thickBot="1" x14ac:dyDescent="0.3">
      <c r="A46" s="271" t="str">
        <f t="shared" si="0"/>
        <v/>
      </c>
      <c r="B46" s="268"/>
      <c r="C46" s="268"/>
      <c r="D46" s="212" t="s">
        <v>370</v>
      </c>
      <c r="E46" s="213" t="s">
        <v>335</v>
      </c>
      <c r="F46" s="214" t="s">
        <v>814</v>
      </c>
      <c r="G46" s="215" t="s">
        <v>394</v>
      </c>
      <c r="H46" s="216" t="s">
        <v>2</v>
      </c>
      <c r="I46" s="246"/>
      <c r="J46" s="164"/>
    </row>
    <row r="47" spans="1:10" ht="205.5" hidden="1" outlineLevel="1" thickTop="1" thickBot="1" x14ac:dyDescent="0.3">
      <c r="A47" s="271" t="str">
        <f t="shared" si="0"/>
        <v>2ОР.2-1</v>
      </c>
      <c r="B47" s="268" t="s">
        <v>1115</v>
      </c>
      <c r="C47" s="268" t="s">
        <v>1124</v>
      </c>
      <c r="D47" s="108">
        <v>2.1</v>
      </c>
      <c r="E47" s="17" t="s">
        <v>37</v>
      </c>
      <c r="F47" s="70" t="s">
        <v>438</v>
      </c>
      <c r="G47" s="2" t="s">
        <v>354</v>
      </c>
      <c r="H47" s="41">
        <v>42633</v>
      </c>
      <c r="I47" s="244"/>
      <c r="J47" s="164" t="s">
        <v>892</v>
      </c>
    </row>
    <row r="48" spans="1:10" ht="65.25" hidden="1" outlineLevel="1" thickTop="1" thickBot="1" x14ac:dyDescent="0.3">
      <c r="A48" s="271" t="str">
        <f t="shared" si="0"/>
        <v>2ОР.2-1</v>
      </c>
      <c r="B48" s="268" t="s">
        <v>1115</v>
      </c>
      <c r="C48" s="268" t="s">
        <v>1124</v>
      </c>
      <c r="D48" s="108">
        <v>2.2000000000000002</v>
      </c>
      <c r="E48" s="17" t="s">
        <v>38</v>
      </c>
      <c r="F48" s="70" t="s">
        <v>439</v>
      </c>
      <c r="G48" s="2" t="s">
        <v>922</v>
      </c>
      <c r="H48" s="41">
        <v>42448</v>
      </c>
      <c r="I48" s="244" t="s">
        <v>349</v>
      </c>
      <c r="J48" s="164" t="s">
        <v>921</v>
      </c>
    </row>
    <row r="49" spans="1:10" ht="65.25" hidden="1" outlineLevel="1" thickTop="1" thickBot="1" x14ac:dyDescent="0.3">
      <c r="A49" s="271" t="str">
        <f t="shared" si="0"/>
        <v>2ОР.2-1</v>
      </c>
      <c r="B49" s="268" t="s">
        <v>1115</v>
      </c>
      <c r="C49" s="268" t="s">
        <v>1124</v>
      </c>
      <c r="D49" s="108">
        <v>2.2999999999999998</v>
      </c>
      <c r="E49" s="17" t="s">
        <v>794</v>
      </c>
      <c r="F49" s="70" t="s">
        <v>440</v>
      </c>
      <c r="G49" s="1" t="s">
        <v>924</v>
      </c>
      <c r="H49" s="41">
        <v>42448</v>
      </c>
      <c r="I49" s="244" t="s">
        <v>350</v>
      </c>
      <c r="J49" s="164" t="s">
        <v>923</v>
      </c>
    </row>
    <row r="50" spans="1:10" ht="61.5" hidden="1" outlineLevel="1" thickTop="1" thickBot="1" x14ac:dyDescent="0.3">
      <c r="A50" s="271" t="str">
        <f t="shared" si="0"/>
        <v>2ОР.2-1</v>
      </c>
      <c r="B50" s="268" t="s">
        <v>1115</v>
      </c>
      <c r="C50" s="268" t="s">
        <v>1124</v>
      </c>
      <c r="D50" s="108">
        <v>2.4</v>
      </c>
      <c r="E50" s="17" t="s">
        <v>39</v>
      </c>
      <c r="F50" s="70" t="s">
        <v>441</v>
      </c>
      <c r="G50" s="1" t="s">
        <v>799</v>
      </c>
      <c r="H50" s="41">
        <v>42540</v>
      </c>
      <c r="I50" s="244" t="s">
        <v>350</v>
      </c>
      <c r="J50" s="164" t="s">
        <v>925</v>
      </c>
    </row>
    <row r="51" spans="1:10" ht="65.25" hidden="1" outlineLevel="1" thickTop="1" thickBot="1" x14ac:dyDescent="0.3">
      <c r="A51" s="271" t="str">
        <f t="shared" si="0"/>
        <v>2ОР.2-1</v>
      </c>
      <c r="B51" s="268" t="s">
        <v>1115</v>
      </c>
      <c r="C51" s="268" t="s">
        <v>1124</v>
      </c>
      <c r="D51" s="108">
        <v>2.5</v>
      </c>
      <c r="E51" s="17" t="s">
        <v>40</v>
      </c>
      <c r="F51" s="70" t="s">
        <v>442</v>
      </c>
      <c r="G51" s="2" t="s">
        <v>41</v>
      </c>
      <c r="H51" s="41">
        <v>42448</v>
      </c>
      <c r="I51" s="244" t="s">
        <v>349</v>
      </c>
    </row>
    <row r="52" spans="1:10" ht="65.25" hidden="1" outlineLevel="1" thickTop="1" thickBot="1" x14ac:dyDescent="0.3">
      <c r="A52" s="271" t="str">
        <f t="shared" si="0"/>
        <v>2ОР.2-1</v>
      </c>
      <c r="B52" s="268" t="s">
        <v>1115</v>
      </c>
      <c r="C52" s="268" t="s">
        <v>1124</v>
      </c>
      <c r="D52" s="108">
        <v>2.6</v>
      </c>
      <c r="E52" s="17" t="s">
        <v>42</v>
      </c>
      <c r="F52" s="70" t="s">
        <v>443</v>
      </c>
      <c r="G52" s="2" t="s">
        <v>735</v>
      </c>
      <c r="H52" s="41">
        <v>42439</v>
      </c>
      <c r="I52" s="244" t="s">
        <v>351</v>
      </c>
      <c r="J52" s="164" t="s">
        <v>894</v>
      </c>
    </row>
    <row r="53" spans="1:10" ht="39.75" hidden="1" outlineLevel="1" thickTop="1" thickBot="1" x14ac:dyDescent="0.3">
      <c r="A53" s="271" t="str">
        <f t="shared" si="0"/>
        <v>2ОР.2-1</v>
      </c>
      <c r="B53" s="268" t="s">
        <v>1115</v>
      </c>
      <c r="C53" s="268" t="s">
        <v>1124</v>
      </c>
      <c r="D53" s="108">
        <v>2.7</v>
      </c>
      <c r="E53" s="17" t="s">
        <v>43</v>
      </c>
      <c r="F53" s="70" t="s">
        <v>444</v>
      </c>
      <c r="G53" s="1" t="s">
        <v>44</v>
      </c>
      <c r="H53" s="41">
        <v>42448</v>
      </c>
      <c r="I53" s="244" t="s">
        <v>350</v>
      </c>
      <c r="J53" s="164" t="s">
        <v>926</v>
      </c>
    </row>
    <row r="54" spans="1:10" ht="49.5" hidden="1" outlineLevel="1" thickTop="1" thickBot="1" x14ac:dyDescent="0.3">
      <c r="A54" s="271" t="str">
        <f t="shared" si="0"/>
        <v>2ОР.2-1</v>
      </c>
      <c r="B54" s="268" t="s">
        <v>1115</v>
      </c>
      <c r="C54" s="268" t="s">
        <v>1124</v>
      </c>
      <c r="D54" s="108">
        <v>2.8</v>
      </c>
      <c r="E54" s="17" t="s">
        <v>45</v>
      </c>
      <c r="F54" s="70" t="s">
        <v>445</v>
      </c>
      <c r="G54" s="1" t="s">
        <v>44</v>
      </c>
      <c r="H54" s="41">
        <v>42448</v>
      </c>
      <c r="I54" s="244" t="s">
        <v>350</v>
      </c>
      <c r="J54" s="164" t="s">
        <v>927</v>
      </c>
    </row>
    <row r="55" spans="1:10" ht="27" hidden="1" outlineLevel="1" thickTop="1" thickBot="1" x14ac:dyDescent="0.3">
      <c r="A55" s="271" t="str">
        <f t="shared" si="0"/>
        <v>2ОР.2-1</v>
      </c>
      <c r="B55" s="268" t="s">
        <v>1115</v>
      </c>
      <c r="C55" s="268" t="s">
        <v>1124</v>
      </c>
      <c r="D55" s="108">
        <v>2.9</v>
      </c>
      <c r="E55" s="17" t="s">
        <v>46</v>
      </c>
      <c r="F55" s="70" t="s">
        <v>446</v>
      </c>
      <c r="G55" s="1" t="s">
        <v>47</v>
      </c>
      <c r="H55" s="41">
        <v>42419</v>
      </c>
      <c r="I55" s="244" t="s">
        <v>350</v>
      </c>
    </row>
    <row r="56" spans="1:10" ht="65.25" hidden="1" outlineLevel="1" thickTop="1" thickBot="1" x14ac:dyDescent="0.3">
      <c r="A56" s="271" t="str">
        <f t="shared" si="0"/>
        <v>2ОР.2-1</v>
      </c>
      <c r="B56" s="268" t="s">
        <v>1115</v>
      </c>
      <c r="C56" s="268" t="s">
        <v>1124</v>
      </c>
      <c r="D56" s="103">
        <v>2.1</v>
      </c>
      <c r="E56" s="17" t="s">
        <v>48</v>
      </c>
      <c r="F56" s="70" t="s">
        <v>447</v>
      </c>
      <c r="G56" s="2" t="s">
        <v>928</v>
      </c>
      <c r="H56" s="41">
        <v>42448</v>
      </c>
      <c r="I56" s="244" t="s">
        <v>349</v>
      </c>
      <c r="J56" s="164" t="s">
        <v>927</v>
      </c>
    </row>
    <row r="57" spans="1:10" ht="65.25" hidden="1" outlineLevel="1" thickTop="1" thickBot="1" x14ac:dyDescent="0.3">
      <c r="A57" s="271" t="str">
        <f t="shared" si="0"/>
        <v>2ОР.2-1</v>
      </c>
      <c r="B57" s="268" t="s">
        <v>1115</v>
      </c>
      <c r="C57" s="268" t="s">
        <v>1124</v>
      </c>
      <c r="D57" s="103">
        <v>2.11</v>
      </c>
      <c r="E57" s="17" t="s">
        <v>803</v>
      </c>
      <c r="F57" s="70" t="s">
        <v>448</v>
      </c>
      <c r="G57" s="2" t="s">
        <v>401</v>
      </c>
      <c r="H57" s="41">
        <v>42633</v>
      </c>
      <c r="I57" s="244"/>
      <c r="J57" s="164" t="s">
        <v>893</v>
      </c>
    </row>
    <row r="58" spans="1:10" ht="65.25" hidden="1" outlineLevel="1" thickTop="1" thickBot="1" x14ac:dyDescent="0.3">
      <c r="A58" s="271" t="str">
        <f t="shared" si="0"/>
        <v>2ОР.2-1</v>
      </c>
      <c r="B58" s="268" t="s">
        <v>1115</v>
      </c>
      <c r="C58" s="268" t="s">
        <v>1124</v>
      </c>
      <c r="D58" s="103">
        <v>2.12</v>
      </c>
      <c r="E58" s="17" t="s">
        <v>49</v>
      </c>
      <c r="F58" s="70" t="s">
        <v>449</v>
      </c>
      <c r="G58" s="2" t="s">
        <v>929</v>
      </c>
      <c r="H58" s="41">
        <v>42448</v>
      </c>
      <c r="I58" s="244" t="s">
        <v>349</v>
      </c>
      <c r="J58" s="164" t="s">
        <v>927</v>
      </c>
    </row>
    <row r="59" spans="1:10" ht="52.5" hidden="1" outlineLevel="1" thickTop="1" thickBot="1" x14ac:dyDescent="0.3">
      <c r="A59" s="271" t="str">
        <f t="shared" si="0"/>
        <v>2ОР.2-1</v>
      </c>
      <c r="B59" s="268" t="s">
        <v>1115</v>
      </c>
      <c r="C59" s="268" t="s">
        <v>1124</v>
      </c>
      <c r="D59" s="103">
        <v>2.13</v>
      </c>
      <c r="E59" s="17" t="s">
        <v>50</v>
      </c>
      <c r="F59" s="70" t="s">
        <v>450</v>
      </c>
      <c r="G59" s="2" t="s">
        <v>47</v>
      </c>
      <c r="H59" s="41">
        <v>42419</v>
      </c>
      <c r="I59" s="244" t="s">
        <v>351</v>
      </c>
      <c r="J59" s="164" t="s">
        <v>1095</v>
      </c>
    </row>
    <row r="60" spans="1:10" ht="27" hidden="1" outlineLevel="1" thickTop="1" thickBot="1" x14ac:dyDescent="0.3">
      <c r="A60" s="271" t="str">
        <f t="shared" si="0"/>
        <v>2ОР.2-1</v>
      </c>
      <c r="B60" s="268" t="s">
        <v>1115</v>
      </c>
      <c r="C60" s="268" t="s">
        <v>1124</v>
      </c>
      <c r="D60" s="103">
        <v>2.14</v>
      </c>
      <c r="E60" s="17" t="s">
        <v>51</v>
      </c>
      <c r="F60" s="70" t="s">
        <v>451</v>
      </c>
      <c r="G60" s="2" t="s">
        <v>47</v>
      </c>
      <c r="H60" s="41">
        <v>42448</v>
      </c>
      <c r="I60" s="244" t="s">
        <v>351</v>
      </c>
    </row>
    <row r="61" spans="1:10" ht="51" hidden="1" outlineLevel="1" thickTop="1" thickBot="1" x14ac:dyDescent="0.3">
      <c r="A61" s="271" t="str">
        <f t="shared" si="0"/>
        <v>2ОР.2-1</v>
      </c>
      <c r="B61" s="268" t="s">
        <v>1115</v>
      </c>
      <c r="C61" s="268" t="s">
        <v>1124</v>
      </c>
      <c r="D61" s="103">
        <v>2.15</v>
      </c>
      <c r="E61" s="17" t="s">
        <v>52</v>
      </c>
      <c r="F61" s="70" t="s">
        <v>452</v>
      </c>
      <c r="G61" s="2" t="s">
        <v>44</v>
      </c>
      <c r="H61" s="41">
        <v>42439</v>
      </c>
      <c r="I61" s="244" t="s">
        <v>350</v>
      </c>
      <c r="J61" s="164" t="s">
        <v>927</v>
      </c>
    </row>
    <row r="62" spans="1:10" ht="65.25" hidden="1" outlineLevel="1" thickTop="1" thickBot="1" x14ac:dyDescent="0.3">
      <c r="A62" s="271" t="str">
        <f t="shared" si="0"/>
        <v>2ОР.2-1</v>
      </c>
      <c r="B62" s="268" t="s">
        <v>1115</v>
      </c>
      <c r="C62" s="268" t="s">
        <v>1124</v>
      </c>
      <c r="D62" s="103">
        <v>2.16</v>
      </c>
      <c r="E62" s="17" t="s">
        <v>53</v>
      </c>
      <c r="F62" s="70" t="s">
        <v>453</v>
      </c>
      <c r="G62" s="2" t="s">
        <v>930</v>
      </c>
      <c r="H62" s="41">
        <v>42438</v>
      </c>
      <c r="I62" s="244" t="s">
        <v>349</v>
      </c>
      <c r="J62" s="164" t="s">
        <v>927</v>
      </c>
    </row>
    <row r="63" spans="1:10" ht="61.5" hidden="1" outlineLevel="1" thickTop="1" thickBot="1" x14ac:dyDescent="0.3">
      <c r="A63" s="271" t="str">
        <f t="shared" si="0"/>
        <v>2ОР.2-1</v>
      </c>
      <c r="B63" s="268" t="s">
        <v>1115</v>
      </c>
      <c r="C63" s="268" t="s">
        <v>1124</v>
      </c>
      <c r="D63" s="103">
        <v>2.17</v>
      </c>
      <c r="E63" s="17" t="s">
        <v>54</v>
      </c>
      <c r="F63" s="70" t="s">
        <v>454</v>
      </c>
      <c r="G63" s="1" t="s">
        <v>401</v>
      </c>
      <c r="H63" s="41">
        <v>42439</v>
      </c>
      <c r="I63" s="244" t="s">
        <v>349</v>
      </c>
      <c r="J63" s="164" t="s">
        <v>893</v>
      </c>
    </row>
    <row r="64" spans="1:10" ht="65.25" hidden="1" outlineLevel="1" thickTop="1" thickBot="1" x14ac:dyDescent="0.3">
      <c r="A64" s="271" t="str">
        <f t="shared" si="0"/>
        <v>2ОР.2-1</v>
      </c>
      <c r="B64" s="268" t="s">
        <v>1115</v>
      </c>
      <c r="C64" s="268" t="s">
        <v>1124</v>
      </c>
      <c r="D64" s="103">
        <v>2.1800000000000002</v>
      </c>
      <c r="E64" s="17" t="s">
        <v>55</v>
      </c>
      <c r="F64" s="70" t="s">
        <v>455</v>
      </c>
      <c r="G64" s="2" t="s">
        <v>932</v>
      </c>
      <c r="H64" s="41">
        <v>42540</v>
      </c>
      <c r="I64" s="244"/>
      <c r="J64" s="164" t="s">
        <v>931</v>
      </c>
    </row>
    <row r="65" spans="1:10" ht="39.75" hidden="1" outlineLevel="1" thickTop="1" thickBot="1" x14ac:dyDescent="0.3">
      <c r="A65" s="271" t="str">
        <f t="shared" si="0"/>
        <v>2ОР.2-1</v>
      </c>
      <c r="B65" s="268" t="s">
        <v>1115</v>
      </c>
      <c r="C65" s="268" t="s">
        <v>1124</v>
      </c>
      <c r="D65" s="103">
        <v>2.19</v>
      </c>
      <c r="E65" s="17" t="s">
        <v>56</v>
      </c>
      <c r="F65" s="70" t="s">
        <v>456</v>
      </c>
      <c r="G65" s="2" t="s">
        <v>745</v>
      </c>
      <c r="H65" s="41">
        <v>42439</v>
      </c>
      <c r="I65" s="244" t="s">
        <v>351</v>
      </c>
    </row>
    <row r="66" spans="1:10" ht="52.5" hidden="1" outlineLevel="1" thickTop="1" thickBot="1" x14ac:dyDescent="0.3">
      <c r="A66" s="271" t="str">
        <f t="shared" si="0"/>
        <v>2ОР.2-1</v>
      </c>
      <c r="B66" s="268" t="s">
        <v>1115</v>
      </c>
      <c r="C66" s="268" t="s">
        <v>1124</v>
      </c>
      <c r="D66" s="103">
        <v>2.2000000000000002</v>
      </c>
      <c r="E66" s="17" t="s">
        <v>57</v>
      </c>
      <c r="F66" s="70" t="s">
        <v>457</v>
      </c>
      <c r="G66" s="2" t="s">
        <v>745</v>
      </c>
      <c r="H66" s="41">
        <v>42439</v>
      </c>
      <c r="I66" s="244" t="s">
        <v>351</v>
      </c>
    </row>
    <row r="67" spans="1:10" ht="52.5" hidden="1" outlineLevel="1" thickTop="1" thickBot="1" x14ac:dyDescent="0.3">
      <c r="A67" s="271" t="str">
        <f t="shared" si="0"/>
        <v>2ОР.2-1</v>
      </c>
      <c r="B67" s="268" t="s">
        <v>1115</v>
      </c>
      <c r="C67" s="268" t="s">
        <v>1124</v>
      </c>
      <c r="D67" s="103">
        <v>2.21</v>
      </c>
      <c r="E67" s="17" t="s">
        <v>58</v>
      </c>
      <c r="F67" s="70" t="s">
        <v>458</v>
      </c>
      <c r="G67" s="2" t="s">
        <v>77</v>
      </c>
      <c r="H67" s="41">
        <v>42409</v>
      </c>
      <c r="I67" s="244" t="s">
        <v>349</v>
      </c>
    </row>
    <row r="68" spans="1:10" ht="39.75" hidden="1" outlineLevel="1" thickTop="1" thickBot="1" x14ac:dyDescent="0.3">
      <c r="A68" s="271" t="str">
        <f t="shared" ref="A68:A131" si="1">B68&amp;C68</f>
        <v>2ОР.2-1</v>
      </c>
      <c r="B68" s="268" t="s">
        <v>1115</v>
      </c>
      <c r="C68" s="268" t="s">
        <v>1124</v>
      </c>
      <c r="D68" s="103">
        <v>2.2200000000000002</v>
      </c>
      <c r="E68" s="17" t="s">
        <v>59</v>
      </c>
      <c r="F68" s="70" t="s">
        <v>459</v>
      </c>
      <c r="G68" s="2" t="s">
        <v>77</v>
      </c>
      <c r="H68" s="41">
        <v>42409</v>
      </c>
      <c r="I68" s="244" t="s">
        <v>350</v>
      </c>
    </row>
    <row r="69" spans="1:10" ht="39.75" hidden="1" outlineLevel="1" thickTop="1" thickBot="1" x14ac:dyDescent="0.3">
      <c r="A69" s="271" t="str">
        <f t="shared" si="1"/>
        <v>2ОР.2-1</v>
      </c>
      <c r="B69" s="268" t="s">
        <v>1115</v>
      </c>
      <c r="C69" s="268" t="s">
        <v>1124</v>
      </c>
      <c r="D69" s="103">
        <v>2.23</v>
      </c>
      <c r="E69" s="17" t="s">
        <v>60</v>
      </c>
      <c r="F69" s="70" t="s">
        <v>461</v>
      </c>
      <c r="G69" s="2" t="s">
        <v>795</v>
      </c>
      <c r="H69" s="41">
        <v>42439</v>
      </c>
      <c r="I69" s="244" t="s">
        <v>349</v>
      </c>
      <c r="J69" s="164" t="s">
        <v>933</v>
      </c>
    </row>
    <row r="70" spans="1:10" ht="27" hidden="1" outlineLevel="1" thickTop="1" thickBot="1" x14ac:dyDescent="0.3">
      <c r="A70" s="271" t="str">
        <f t="shared" si="1"/>
        <v>2ОР.2-1</v>
      </c>
      <c r="B70" s="268" t="s">
        <v>1115</v>
      </c>
      <c r="C70" s="268" t="s">
        <v>1124</v>
      </c>
      <c r="D70" s="307">
        <v>2.2400000000000002</v>
      </c>
      <c r="E70" s="310" t="s">
        <v>61</v>
      </c>
      <c r="F70" s="74" t="s">
        <v>460</v>
      </c>
      <c r="G70" s="3" t="s">
        <v>77</v>
      </c>
      <c r="H70" s="316">
        <v>42439</v>
      </c>
      <c r="I70" s="244" t="s">
        <v>351</v>
      </c>
    </row>
    <row r="71" spans="1:10" ht="16.5" hidden="1" outlineLevel="1" thickTop="1" thickBot="1" x14ac:dyDescent="0.3">
      <c r="A71" s="271" t="str">
        <f t="shared" si="1"/>
        <v>2ОР.2-1</v>
      </c>
      <c r="B71" s="268" t="s">
        <v>1115</v>
      </c>
      <c r="C71" s="268" t="s">
        <v>1124</v>
      </c>
      <c r="D71" s="309"/>
      <c r="E71" s="318"/>
      <c r="F71" s="70"/>
      <c r="G71" s="2" t="s">
        <v>44</v>
      </c>
      <c r="H71" s="317"/>
      <c r="I71" s="244" t="s">
        <v>351</v>
      </c>
    </row>
    <row r="72" spans="1:10" ht="65.25" hidden="1" outlineLevel="1" thickTop="1" thickBot="1" x14ac:dyDescent="0.3">
      <c r="A72" s="271" t="str">
        <f t="shared" si="1"/>
        <v>2ОР.2-1</v>
      </c>
      <c r="B72" s="268" t="s">
        <v>1115</v>
      </c>
      <c r="C72" s="268" t="s">
        <v>1124</v>
      </c>
      <c r="D72" s="102">
        <v>2.25</v>
      </c>
      <c r="E72" s="54" t="s">
        <v>463</v>
      </c>
      <c r="F72" s="85" t="s">
        <v>462</v>
      </c>
      <c r="G72" s="86" t="s">
        <v>44</v>
      </c>
      <c r="H72" s="146">
        <v>42439</v>
      </c>
      <c r="I72" s="244" t="s">
        <v>351</v>
      </c>
    </row>
    <row r="73" spans="1:10" ht="52.5" hidden="1" outlineLevel="1" thickTop="1" thickBot="1" x14ac:dyDescent="0.3">
      <c r="A73" s="271" t="str">
        <f t="shared" si="1"/>
        <v>2ОР.2-1</v>
      </c>
      <c r="B73" s="268" t="s">
        <v>1115</v>
      </c>
      <c r="C73" s="268" t="s">
        <v>1124</v>
      </c>
      <c r="D73" s="103">
        <v>2.2599999999999998</v>
      </c>
      <c r="E73" s="54" t="s">
        <v>804</v>
      </c>
      <c r="F73" s="85" t="s">
        <v>464</v>
      </c>
      <c r="G73" s="86" t="s">
        <v>935</v>
      </c>
      <c r="H73" s="146">
        <v>42439</v>
      </c>
      <c r="I73" s="244" t="s">
        <v>349</v>
      </c>
      <c r="J73" s="164" t="s">
        <v>934</v>
      </c>
    </row>
    <row r="74" spans="1:10" ht="103.5" hidden="1" outlineLevel="1" thickTop="1" thickBot="1" x14ac:dyDescent="0.3">
      <c r="A74" s="271" t="str">
        <f t="shared" si="1"/>
        <v>2ОР.2-1</v>
      </c>
      <c r="B74" s="268" t="s">
        <v>1115</v>
      </c>
      <c r="C74" s="268" t="s">
        <v>1124</v>
      </c>
      <c r="D74" s="103">
        <v>2.27</v>
      </c>
      <c r="E74" s="17" t="s">
        <v>796</v>
      </c>
      <c r="F74" s="70" t="s">
        <v>465</v>
      </c>
      <c r="G74" s="2" t="s">
        <v>937</v>
      </c>
      <c r="H74" s="41">
        <v>42499</v>
      </c>
      <c r="I74" s="244" t="s">
        <v>349</v>
      </c>
      <c r="J74" s="164" t="s">
        <v>936</v>
      </c>
    </row>
    <row r="75" spans="1:10" ht="39.75" hidden="1" outlineLevel="1" thickTop="1" thickBot="1" x14ac:dyDescent="0.3">
      <c r="A75" s="271" t="str">
        <f t="shared" si="1"/>
        <v>2ОР.2-1</v>
      </c>
      <c r="B75" s="268" t="s">
        <v>1115</v>
      </c>
      <c r="C75" s="268" t="s">
        <v>1124</v>
      </c>
      <c r="D75" s="103">
        <v>2.2799999999999998</v>
      </c>
      <c r="E75" s="17" t="s">
        <v>797</v>
      </c>
      <c r="F75" s="70" t="s">
        <v>466</v>
      </c>
      <c r="G75" s="2" t="s">
        <v>800</v>
      </c>
      <c r="H75" s="41">
        <v>42499</v>
      </c>
      <c r="I75" s="244" t="s">
        <v>350</v>
      </c>
      <c r="J75" s="164" t="s">
        <v>938</v>
      </c>
    </row>
    <row r="76" spans="1:10" ht="65.25" hidden="1" outlineLevel="1" thickTop="1" thickBot="1" x14ac:dyDescent="0.3">
      <c r="A76" s="271" t="str">
        <f t="shared" si="1"/>
        <v>2ОР.2-1</v>
      </c>
      <c r="B76" s="268" t="s">
        <v>1115</v>
      </c>
      <c r="C76" s="268" t="s">
        <v>1124</v>
      </c>
      <c r="D76" s="307">
        <v>2.29</v>
      </c>
      <c r="E76" s="310" t="s">
        <v>62</v>
      </c>
      <c r="F76" s="74" t="s">
        <v>467</v>
      </c>
      <c r="G76" s="3" t="s">
        <v>939</v>
      </c>
      <c r="H76" s="316">
        <v>42499</v>
      </c>
      <c r="I76" s="244" t="s">
        <v>349</v>
      </c>
      <c r="J76" s="164" t="s">
        <v>927</v>
      </c>
    </row>
    <row r="77" spans="1:10" ht="25.5" hidden="1" outlineLevel="1" thickTop="1" thickBot="1" x14ac:dyDescent="0.3">
      <c r="A77" s="271" t="str">
        <f t="shared" si="1"/>
        <v>2ОР.2-1</v>
      </c>
      <c r="B77" s="268" t="s">
        <v>1115</v>
      </c>
      <c r="C77" s="268" t="s">
        <v>1124</v>
      </c>
      <c r="D77" s="309"/>
      <c r="E77" s="318"/>
      <c r="F77" s="70"/>
      <c r="G77" s="2" t="s">
        <v>401</v>
      </c>
      <c r="H77" s="317"/>
      <c r="I77" s="244"/>
      <c r="J77" s="164" t="s">
        <v>895</v>
      </c>
    </row>
    <row r="78" spans="1:10" ht="27" hidden="1" outlineLevel="1" thickTop="1" thickBot="1" x14ac:dyDescent="0.3">
      <c r="A78" s="271" t="str">
        <f t="shared" si="1"/>
        <v>2ОР.2-1</v>
      </c>
      <c r="B78" s="268" t="s">
        <v>1115</v>
      </c>
      <c r="C78" s="268" t="s">
        <v>1124</v>
      </c>
      <c r="D78" s="307">
        <v>2.2999999999999998</v>
      </c>
      <c r="E78" s="225" t="s">
        <v>329</v>
      </c>
      <c r="F78" s="225" t="s">
        <v>329</v>
      </c>
      <c r="G78" s="326" t="s">
        <v>1100</v>
      </c>
      <c r="H78" s="346" t="s">
        <v>328</v>
      </c>
      <c r="I78" s="244"/>
    </row>
    <row r="79" spans="1:10" ht="39.75" hidden="1" outlineLevel="1" thickTop="1" thickBot="1" x14ac:dyDescent="0.3">
      <c r="A79" s="271" t="str">
        <f t="shared" si="1"/>
        <v>2ОР.2-1</v>
      </c>
      <c r="B79" s="268" t="s">
        <v>1115</v>
      </c>
      <c r="C79" s="268" t="s">
        <v>1124</v>
      </c>
      <c r="D79" s="308"/>
      <c r="E79" s="226" t="s">
        <v>1096</v>
      </c>
      <c r="F79" s="226" t="s">
        <v>330</v>
      </c>
      <c r="G79" s="353"/>
      <c r="H79" s="352"/>
      <c r="I79" s="244"/>
    </row>
    <row r="80" spans="1:10" ht="27" hidden="1" outlineLevel="1" thickTop="1" thickBot="1" x14ac:dyDescent="0.3">
      <c r="A80" s="271" t="str">
        <f t="shared" si="1"/>
        <v>2ОР.2-1</v>
      </c>
      <c r="B80" s="268" t="s">
        <v>1115</v>
      </c>
      <c r="C80" s="268" t="s">
        <v>1124</v>
      </c>
      <c r="D80" s="309"/>
      <c r="E80" s="96" t="s">
        <v>331</v>
      </c>
      <c r="F80" s="96" t="s">
        <v>331</v>
      </c>
      <c r="G80" s="327"/>
      <c r="H80" s="347"/>
      <c r="I80" s="244"/>
    </row>
    <row r="81" spans="1:10" ht="85.5" hidden="1" outlineLevel="1" thickTop="1" thickBot="1" x14ac:dyDescent="0.3">
      <c r="A81" s="271" t="str">
        <f t="shared" si="1"/>
        <v>2ОР.2-1</v>
      </c>
      <c r="B81" s="268" t="s">
        <v>1115</v>
      </c>
      <c r="C81" s="268" t="s">
        <v>1124</v>
      </c>
      <c r="D81" s="128">
        <v>2.31</v>
      </c>
      <c r="E81" s="227" t="s">
        <v>1097</v>
      </c>
      <c r="F81" s="171" t="s">
        <v>1077</v>
      </c>
      <c r="G81" s="15" t="s">
        <v>64</v>
      </c>
      <c r="H81" s="164" t="s">
        <v>36</v>
      </c>
      <c r="I81" s="244"/>
    </row>
    <row r="82" spans="1:10" ht="39.75" hidden="1" outlineLevel="1" thickTop="1" thickBot="1" x14ac:dyDescent="0.3">
      <c r="A82" s="271" t="str">
        <f t="shared" si="1"/>
        <v>2ОР.2-1</v>
      </c>
      <c r="B82" s="268" t="s">
        <v>1115</v>
      </c>
      <c r="C82" s="268" t="s">
        <v>1124</v>
      </c>
      <c r="D82" s="103">
        <v>2.3199999999999998</v>
      </c>
      <c r="E82" s="227" t="s">
        <v>63</v>
      </c>
      <c r="F82" s="171" t="s">
        <v>468</v>
      </c>
      <c r="G82" s="2" t="s">
        <v>403</v>
      </c>
      <c r="H82" s="42">
        <v>2016</v>
      </c>
      <c r="I82" s="244"/>
    </row>
    <row r="83" spans="1:10" ht="16.5" hidden="1" outlineLevel="1" thickTop="1" thickBot="1" x14ac:dyDescent="0.3">
      <c r="A83" s="271" t="str">
        <f t="shared" si="1"/>
        <v/>
      </c>
      <c r="D83" s="181"/>
      <c r="E83" s="182"/>
      <c r="F83" s="183"/>
      <c r="G83" s="184"/>
      <c r="H83" s="180"/>
      <c r="I83" s="245"/>
    </row>
    <row r="84" spans="1:10" s="16" customFormat="1" ht="33" collapsed="1" thickTop="1" thickBot="1" x14ac:dyDescent="0.3">
      <c r="A84" s="271" t="str">
        <f t="shared" si="1"/>
        <v/>
      </c>
      <c r="B84" s="268"/>
      <c r="C84" s="268"/>
      <c r="D84" s="217" t="s">
        <v>0</v>
      </c>
      <c r="E84" s="213" t="s">
        <v>336</v>
      </c>
      <c r="F84" s="214" t="s">
        <v>813</v>
      </c>
      <c r="G84" s="213" t="s">
        <v>825</v>
      </c>
      <c r="H84" s="218" t="s">
        <v>2</v>
      </c>
      <c r="I84" s="246"/>
      <c r="J84" s="164"/>
    </row>
    <row r="85" spans="1:10" ht="52.5" hidden="1" outlineLevel="1" thickTop="1" thickBot="1" x14ac:dyDescent="0.3">
      <c r="A85" s="271" t="str">
        <f t="shared" si="1"/>
        <v>2OF.1-1</v>
      </c>
      <c r="B85" s="268" t="s">
        <v>1115</v>
      </c>
      <c r="C85" s="268" t="s">
        <v>1125</v>
      </c>
      <c r="D85" s="103">
        <v>2.33</v>
      </c>
      <c r="E85" s="17" t="s">
        <v>235</v>
      </c>
      <c r="F85" s="70" t="s">
        <v>469</v>
      </c>
      <c r="G85" s="1" t="s">
        <v>77</v>
      </c>
      <c r="H85" s="41">
        <v>42408</v>
      </c>
      <c r="I85" s="244" t="s">
        <v>350</v>
      </c>
    </row>
    <row r="86" spans="1:10" ht="103.5" hidden="1" outlineLevel="1" thickTop="1" thickBot="1" x14ac:dyDescent="0.3">
      <c r="A86" s="271" t="str">
        <f t="shared" si="1"/>
        <v>2OF.1-1</v>
      </c>
      <c r="B86" s="268" t="s">
        <v>1115</v>
      </c>
      <c r="C86" s="268" t="s">
        <v>1125</v>
      </c>
      <c r="D86" s="103">
        <v>2.34</v>
      </c>
      <c r="E86" s="17" t="s">
        <v>236</v>
      </c>
      <c r="F86" s="70" t="s">
        <v>470</v>
      </c>
      <c r="G86" s="1" t="s">
        <v>941</v>
      </c>
      <c r="H86" s="41">
        <v>42499</v>
      </c>
      <c r="I86" s="244" t="s">
        <v>349</v>
      </c>
      <c r="J86" s="164" t="s">
        <v>940</v>
      </c>
    </row>
    <row r="87" spans="1:10" ht="52.5" hidden="1" outlineLevel="1" thickTop="1" thickBot="1" x14ac:dyDescent="0.3">
      <c r="A87" s="271" t="str">
        <f t="shared" si="1"/>
        <v>2OF.1-1</v>
      </c>
      <c r="B87" s="268" t="s">
        <v>1115</v>
      </c>
      <c r="C87" s="268" t="s">
        <v>1125</v>
      </c>
      <c r="D87" s="103">
        <v>2.35</v>
      </c>
      <c r="E87" s="17"/>
      <c r="F87" s="70" t="s">
        <v>747</v>
      </c>
      <c r="G87" s="1" t="s">
        <v>77</v>
      </c>
      <c r="H87" s="41">
        <v>42530</v>
      </c>
      <c r="I87" s="244"/>
    </row>
    <row r="88" spans="1:10" ht="27" hidden="1" outlineLevel="1" thickTop="1" thickBot="1" x14ac:dyDescent="0.3">
      <c r="A88" s="271" t="str">
        <f t="shared" si="1"/>
        <v>2OF.1-1</v>
      </c>
      <c r="B88" s="268" t="s">
        <v>1115</v>
      </c>
      <c r="C88" s="268" t="s">
        <v>1125</v>
      </c>
      <c r="D88" s="103">
        <v>2.36</v>
      </c>
      <c r="E88" s="19" t="s">
        <v>237</v>
      </c>
      <c r="F88" s="75" t="s">
        <v>471</v>
      </c>
      <c r="G88" s="1" t="s">
        <v>47</v>
      </c>
      <c r="H88" s="41">
        <v>42560</v>
      </c>
      <c r="I88" s="244"/>
    </row>
    <row r="89" spans="1:10" ht="78" hidden="1" outlineLevel="1" thickTop="1" thickBot="1" x14ac:dyDescent="0.3">
      <c r="A89" s="271" t="str">
        <f t="shared" si="1"/>
        <v>2OF.1-1</v>
      </c>
      <c r="B89" s="268" t="s">
        <v>1115</v>
      </c>
      <c r="C89" s="268" t="s">
        <v>1125</v>
      </c>
      <c r="D89" s="103">
        <v>2.37</v>
      </c>
      <c r="E89" s="17" t="s">
        <v>238</v>
      </c>
      <c r="F89" s="70" t="s">
        <v>472</v>
      </c>
      <c r="G89" s="1" t="s">
        <v>77</v>
      </c>
      <c r="H89" s="41">
        <v>42439</v>
      </c>
      <c r="I89" s="244" t="s">
        <v>350</v>
      </c>
      <c r="J89" s="164" t="s">
        <v>1098</v>
      </c>
    </row>
    <row r="90" spans="1:10" ht="78" hidden="1" outlineLevel="1" thickTop="1" thickBot="1" x14ac:dyDescent="0.3">
      <c r="A90" s="271" t="str">
        <f t="shared" si="1"/>
        <v>2OF.1-1</v>
      </c>
      <c r="B90" s="268" t="s">
        <v>1115</v>
      </c>
      <c r="C90" s="268" t="s">
        <v>1125</v>
      </c>
      <c r="D90" s="103">
        <v>2.38</v>
      </c>
      <c r="E90" s="17" t="s">
        <v>239</v>
      </c>
      <c r="F90" s="70" t="s">
        <v>473</v>
      </c>
      <c r="G90" s="1" t="s">
        <v>77</v>
      </c>
      <c r="H90" s="41">
        <v>42439</v>
      </c>
      <c r="I90" s="244" t="s">
        <v>350</v>
      </c>
      <c r="J90" s="164" t="s">
        <v>1098</v>
      </c>
    </row>
    <row r="91" spans="1:10" ht="73.5" hidden="1" outlineLevel="1" thickTop="1" thickBot="1" x14ac:dyDescent="0.3">
      <c r="A91" s="271" t="str">
        <f t="shared" si="1"/>
        <v>2OF.1-1</v>
      </c>
      <c r="B91" s="268" t="s">
        <v>1115</v>
      </c>
      <c r="C91" s="268" t="s">
        <v>1125</v>
      </c>
      <c r="D91" s="103">
        <v>2.39</v>
      </c>
      <c r="E91" s="17" t="s">
        <v>240</v>
      </c>
      <c r="F91" s="70" t="s">
        <v>474</v>
      </c>
      <c r="G91" s="1" t="s">
        <v>77</v>
      </c>
      <c r="H91" s="41">
        <v>42439</v>
      </c>
      <c r="I91" s="244" t="s">
        <v>351</v>
      </c>
      <c r="J91" s="255" t="s">
        <v>748</v>
      </c>
    </row>
    <row r="92" spans="1:10" ht="39.75" hidden="1" outlineLevel="1" thickTop="1" thickBot="1" x14ac:dyDescent="0.3">
      <c r="A92" s="271" t="str">
        <f t="shared" si="1"/>
        <v>2OF.1-1</v>
      </c>
      <c r="B92" s="268" t="s">
        <v>1115</v>
      </c>
      <c r="C92" s="268" t="s">
        <v>1125</v>
      </c>
      <c r="D92" s="103">
        <v>2.4</v>
      </c>
      <c r="E92" s="17" t="s">
        <v>241</v>
      </c>
      <c r="F92" s="70" t="s">
        <v>475</v>
      </c>
      <c r="G92" s="2" t="s">
        <v>943</v>
      </c>
      <c r="H92" s="41">
        <v>42468</v>
      </c>
      <c r="I92" s="244" t="s">
        <v>349</v>
      </c>
      <c r="J92" s="164" t="s">
        <v>942</v>
      </c>
    </row>
    <row r="93" spans="1:10" ht="103.5" hidden="1" outlineLevel="1" thickTop="1" thickBot="1" x14ac:dyDescent="0.3">
      <c r="A93" s="271" t="str">
        <f t="shared" si="1"/>
        <v>2OF.1-1</v>
      </c>
      <c r="B93" s="268" t="s">
        <v>1115</v>
      </c>
      <c r="C93" s="268" t="s">
        <v>1125</v>
      </c>
      <c r="D93" s="103">
        <v>2.41</v>
      </c>
      <c r="E93" s="17" t="s">
        <v>242</v>
      </c>
      <c r="F93" s="70" t="s">
        <v>476</v>
      </c>
      <c r="G93" s="2" t="s">
        <v>944</v>
      </c>
      <c r="H93" s="41">
        <v>42499</v>
      </c>
      <c r="I93" s="244"/>
      <c r="J93" s="164" t="s">
        <v>940</v>
      </c>
    </row>
    <row r="94" spans="1:10" ht="39.75" hidden="1" outlineLevel="1" thickTop="1" thickBot="1" x14ac:dyDescent="0.3">
      <c r="A94" s="271" t="str">
        <f t="shared" si="1"/>
        <v>2OF.1-1</v>
      </c>
      <c r="B94" s="268" t="s">
        <v>1115</v>
      </c>
      <c r="C94" s="268" t="s">
        <v>1125</v>
      </c>
      <c r="D94" s="103">
        <v>2.42</v>
      </c>
      <c r="E94" s="17" t="s">
        <v>243</v>
      </c>
      <c r="F94" s="70" t="s">
        <v>477</v>
      </c>
      <c r="G94" s="2" t="s">
        <v>805</v>
      </c>
      <c r="H94" s="41">
        <v>42509</v>
      </c>
      <c r="I94" s="244" t="s">
        <v>351</v>
      </c>
    </row>
    <row r="95" spans="1:10" ht="51" hidden="1" outlineLevel="1" thickTop="1" thickBot="1" x14ac:dyDescent="0.3">
      <c r="A95" s="271" t="str">
        <f t="shared" si="1"/>
        <v>2OF.1-1</v>
      </c>
      <c r="B95" s="268" t="s">
        <v>1115</v>
      </c>
      <c r="C95" s="268" t="s">
        <v>1125</v>
      </c>
      <c r="D95" s="103">
        <v>2.4300000000000002</v>
      </c>
      <c r="E95" s="17" t="s">
        <v>244</v>
      </c>
      <c r="F95" s="70" t="s">
        <v>478</v>
      </c>
      <c r="G95" s="2" t="s">
        <v>947</v>
      </c>
      <c r="H95" s="41">
        <v>42478</v>
      </c>
      <c r="I95" s="244" t="s">
        <v>349</v>
      </c>
      <c r="J95" s="164" t="s">
        <v>927</v>
      </c>
    </row>
    <row r="96" spans="1:10" ht="39.75" hidden="1" outlineLevel="1" thickTop="1" thickBot="1" x14ac:dyDescent="0.3">
      <c r="A96" s="271" t="str">
        <f t="shared" si="1"/>
        <v>2OF.1-1</v>
      </c>
      <c r="B96" s="268" t="s">
        <v>1115</v>
      </c>
      <c r="C96" s="268" t="s">
        <v>1125</v>
      </c>
      <c r="D96" s="103">
        <v>2.44</v>
      </c>
      <c r="E96" s="17" t="s">
        <v>245</v>
      </c>
      <c r="F96" s="70" t="s">
        <v>479</v>
      </c>
      <c r="G96" s="2" t="s">
        <v>947</v>
      </c>
      <c r="H96" s="41">
        <v>42439</v>
      </c>
      <c r="I96" s="244" t="s">
        <v>349</v>
      </c>
      <c r="J96" s="164" t="s">
        <v>946</v>
      </c>
    </row>
    <row r="97" spans="1:10" ht="51" hidden="1" outlineLevel="1" thickTop="1" thickBot="1" x14ac:dyDescent="0.3">
      <c r="A97" s="271" t="str">
        <f t="shared" si="1"/>
        <v>2OF.1-1</v>
      </c>
      <c r="B97" s="268" t="s">
        <v>1115</v>
      </c>
      <c r="C97" s="268" t="s">
        <v>1125</v>
      </c>
      <c r="D97" s="103">
        <v>2.4500000000000002</v>
      </c>
      <c r="E97" s="17" t="s">
        <v>246</v>
      </c>
      <c r="F97" s="70" t="s">
        <v>480</v>
      </c>
      <c r="G97" s="2" t="s">
        <v>805</v>
      </c>
      <c r="H97" s="41">
        <v>42509</v>
      </c>
      <c r="I97" s="244"/>
      <c r="J97" s="164" t="s">
        <v>945</v>
      </c>
    </row>
    <row r="98" spans="1:10" ht="39.75" hidden="1" outlineLevel="1" thickTop="1" thickBot="1" x14ac:dyDescent="0.3">
      <c r="A98" s="271" t="str">
        <f t="shared" si="1"/>
        <v>2OF.1-1</v>
      </c>
      <c r="B98" s="268" t="s">
        <v>1115</v>
      </c>
      <c r="C98" s="268" t="s">
        <v>1125</v>
      </c>
      <c r="D98" s="103">
        <v>2.46</v>
      </c>
      <c r="E98" s="17" t="s">
        <v>247</v>
      </c>
      <c r="F98" s="70" t="s">
        <v>481</v>
      </c>
      <c r="G98" s="2" t="s">
        <v>949</v>
      </c>
      <c r="H98" s="41">
        <v>42509</v>
      </c>
      <c r="I98" s="244"/>
      <c r="J98" s="164" t="s">
        <v>948</v>
      </c>
    </row>
    <row r="99" spans="1:10" ht="39.75" hidden="1" outlineLevel="1" thickTop="1" thickBot="1" x14ac:dyDescent="0.3">
      <c r="A99" s="271" t="str">
        <f t="shared" si="1"/>
        <v>2OF.1-1</v>
      </c>
      <c r="B99" s="268" t="s">
        <v>1115</v>
      </c>
      <c r="C99" s="268" t="s">
        <v>1125</v>
      </c>
      <c r="D99" s="103">
        <v>2.4700000000000002</v>
      </c>
      <c r="E99" s="17" t="s">
        <v>248</v>
      </c>
      <c r="F99" s="70" t="s">
        <v>482</v>
      </c>
      <c r="G99" s="2" t="s">
        <v>951</v>
      </c>
      <c r="H99" s="41">
        <v>42478</v>
      </c>
      <c r="I99" s="244" t="s">
        <v>349</v>
      </c>
      <c r="J99" s="164" t="s">
        <v>950</v>
      </c>
    </row>
    <row r="100" spans="1:10" ht="39.75" hidden="1" outlineLevel="1" thickTop="1" thickBot="1" x14ac:dyDescent="0.3">
      <c r="A100" s="271" t="str">
        <f t="shared" si="1"/>
        <v>2OF.1-1</v>
      </c>
      <c r="B100" s="268" t="s">
        <v>1115</v>
      </c>
      <c r="C100" s="268" t="s">
        <v>1125</v>
      </c>
      <c r="D100" s="103">
        <v>2.48</v>
      </c>
      <c r="E100" s="17" t="s">
        <v>249</v>
      </c>
      <c r="F100" s="70" t="s">
        <v>483</v>
      </c>
      <c r="G100" s="2" t="s">
        <v>953</v>
      </c>
      <c r="H100" s="41">
        <v>42409</v>
      </c>
      <c r="I100" s="244" t="s">
        <v>349</v>
      </c>
      <c r="J100" s="164" t="s">
        <v>952</v>
      </c>
    </row>
    <row r="101" spans="1:10" ht="73.5" hidden="1" outlineLevel="1" thickTop="1" thickBot="1" x14ac:dyDescent="0.3">
      <c r="A101" s="271" t="str">
        <f t="shared" si="1"/>
        <v>2OF.1-1</v>
      </c>
      <c r="B101" s="268" t="s">
        <v>1115</v>
      </c>
      <c r="C101" s="268" t="s">
        <v>1125</v>
      </c>
      <c r="D101" s="103">
        <v>2.4900000000000002</v>
      </c>
      <c r="E101" s="17"/>
      <c r="F101" s="70" t="s">
        <v>484</v>
      </c>
      <c r="G101" s="2"/>
      <c r="H101" s="41"/>
      <c r="I101" s="244"/>
      <c r="J101" s="164" t="s">
        <v>940</v>
      </c>
    </row>
    <row r="102" spans="1:10" ht="16.5" hidden="1" outlineLevel="1" thickTop="1" thickBot="1" x14ac:dyDescent="0.3">
      <c r="A102" s="271" t="str">
        <f t="shared" si="1"/>
        <v>2OF.1-1</v>
      </c>
      <c r="B102" s="268" t="s">
        <v>1115</v>
      </c>
      <c r="C102" s="268" t="s">
        <v>1125</v>
      </c>
      <c r="D102" s="103">
        <v>2.5</v>
      </c>
      <c r="E102" s="17"/>
      <c r="F102" s="70" t="s">
        <v>485</v>
      </c>
      <c r="G102" s="2"/>
      <c r="H102" s="41"/>
      <c r="I102" s="244"/>
    </row>
    <row r="103" spans="1:10" ht="38.25" hidden="1" outlineLevel="1" thickTop="1" thickBot="1" x14ac:dyDescent="0.3">
      <c r="A103" s="271" t="str">
        <f t="shared" si="1"/>
        <v>2OF.1-1</v>
      </c>
      <c r="B103" s="268" t="s">
        <v>1115</v>
      </c>
      <c r="C103" s="268" t="s">
        <v>1125</v>
      </c>
      <c r="D103" s="103">
        <v>2.5099999999999998</v>
      </c>
      <c r="E103" s="17" t="s">
        <v>250</v>
      </c>
      <c r="F103" s="70" t="s">
        <v>486</v>
      </c>
      <c r="G103" s="2" t="s">
        <v>77</v>
      </c>
      <c r="H103" s="41">
        <v>42439</v>
      </c>
      <c r="I103" s="244" t="s">
        <v>349</v>
      </c>
      <c r="J103" s="255" t="s">
        <v>749</v>
      </c>
    </row>
    <row r="104" spans="1:10" ht="52.5" hidden="1" outlineLevel="1" thickTop="1" thickBot="1" x14ac:dyDescent="0.3">
      <c r="A104" s="271" t="str">
        <f t="shared" si="1"/>
        <v>2OF.1-1</v>
      </c>
      <c r="B104" s="268" t="s">
        <v>1115</v>
      </c>
      <c r="C104" s="268" t="s">
        <v>1125</v>
      </c>
      <c r="D104" s="103">
        <v>2.52</v>
      </c>
      <c r="E104" s="17" t="s">
        <v>251</v>
      </c>
      <c r="F104" s="70" t="s">
        <v>487</v>
      </c>
      <c r="G104" s="2" t="s">
        <v>77</v>
      </c>
      <c r="H104" s="41">
        <v>42439</v>
      </c>
      <c r="I104" s="244" t="s">
        <v>349</v>
      </c>
    </row>
    <row r="105" spans="1:10" ht="27" hidden="1" outlineLevel="1" thickTop="1" thickBot="1" x14ac:dyDescent="0.3">
      <c r="A105" s="271" t="str">
        <f t="shared" si="1"/>
        <v>2OF.1-1</v>
      </c>
      <c r="B105" s="268" t="s">
        <v>1115</v>
      </c>
      <c r="C105" s="268" t="s">
        <v>1125</v>
      </c>
      <c r="D105" s="103">
        <v>2.5299999999999998</v>
      </c>
      <c r="E105" s="17" t="s">
        <v>252</v>
      </c>
      <c r="F105" s="70" t="s">
        <v>488</v>
      </c>
      <c r="G105" s="2" t="s">
        <v>77</v>
      </c>
      <c r="H105" s="41">
        <v>42509</v>
      </c>
      <c r="I105" s="244"/>
    </row>
    <row r="106" spans="1:10" ht="52.5" hidden="1" outlineLevel="1" thickTop="1" thickBot="1" x14ac:dyDescent="0.3">
      <c r="A106" s="271" t="str">
        <f t="shared" si="1"/>
        <v>2OF.1-1</v>
      </c>
      <c r="B106" s="268" t="s">
        <v>1115</v>
      </c>
      <c r="C106" s="268" t="s">
        <v>1125</v>
      </c>
      <c r="D106" s="103">
        <v>2.54</v>
      </c>
      <c r="E106" s="17" t="s">
        <v>253</v>
      </c>
      <c r="F106" s="70" t="s">
        <v>489</v>
      </c>
      <c r="G106" s="2" t="s">
        <v>77</v>
      </c>
      <c r="H106" s="41">
        <v>42439</v>
      </c>
      <c r="I106" s="244" t="s">
        <v>350</v>
      </c>
    </row>
    <row r="107" spans="1:10" ht="85.5" hidden="1" outlineLevel="1" thickTop="1" thickBot="1" x14ac:dyDescent="0.3">
      <c r="A107" s="271" t="str">
        <f t="shared" si="1"/>
        <v>2OF.1-1</v>
      </c>
      <c r="B107" s="268" t="s">
        <v>1115</v>
      </c>
      <c r="C107" s="268" t="s">
        <v>1125</v>
      </c>
      <c r="D107" s="103">
        <v>2.5499999999999998</v>
      </c>
      <c r="E107" s="17" t="s">
        <v>254</v>
      </c>
      <c r="F107" s="70" t="s">
        <v>490</v>
      </c>
      <c r="G107" s="2" t="s">
        <v>955</v>
      </c>
      <c r="H107" s="41">
        <v>42439</v>
      </c>
      <c r="I107" s="244" t="s">
        <v>350</v>
      </c>
      <c r="J107" s="164" t="s">
        <v>954</v>
      </c>
    </row>
    <row r="108" spans="1:10" ht="40.5" hidden="1" outlineLevel="1" thickTop="1" thickBot="1" x14ac:dyDescent="0.3">
      <c r="A108" s="271" t="str">
        <f t="shared" si="1"/>
        <v>2OF.1-1</v>
      </c>
      <c r="B108" s="268" t="s">
        <v>1115</v>
      </c>
      <c r="C108" s="268" t="s">
        <v>1125</v>
      </c>
      <c r="D108" s="103">
        <v>2.56</v>
      </c>
      <c r="E108" s="17" t="s">
        <v>255</v>
      </c>
      <c r="F108" s="70" t="s">
        <v>491</v>
      </c>
      <c r="G108" s="2" t="s">
        <v>957</v>
      </c>
      <c r="H108" s="41">
        <v>42439</v>
      </c>
      <c r="I108" s="244" t="s">
        <v>349</v>
      </c>
      <c r="J108" s="164" t="s">
        <v>956</v>
      </c>
    </row>
    <row r="109" spans="1:10" ht="52.5" hidden="1" outlineLevel="1" thickTop="1" thickBot="1" x14ac:dyDescent="0.3">
      <c r="A109" s="271" t="str">
        <f t="shared" si="1"/>
        <v>2OF.1-1</v>
      </c>
      <c r="B109" s="268" t="s">
        <v>1115</v>
      </c>
      <c r="C109" s="268" t="s">
        <v>1125</v>
      </c>
      <c r="D109" s="103">
        <v>2.57</v>
      </c>
      <c r="E109" s="17" t="s">
        <v>256</v>
      </c>
      <c r="F109" s="70" t="s">
        <v>492</v>
      </c>
      <c r="G109" s="2" t="s">
        <v>47</v>
      </c>
      <c r="H109" s="41">
        <v>42509</v>
      </c>
      <c r="I109" s="244"/>
    </row>
    <row r="110" spans="1:10" ht="39.75" hidden="1" outlineLevel="1" thickTop="1" thickBot="1" x14ac:dyDescent="0.3">
      <c r="A110" s="271" t="str">
        <f t="shared" si="1"/>
        <v>2OF.1-1</v>
      </c>
      <c r="B110" s="268" t="s">
        <v>1115</v>
      </c>
      <c r="C110" s="268" t="s">
        <v>1125</v>
      </c>
      <c r="D110" s="103">
        <v>2.58</v>
      </c>
      <c r="E110" s="17" t="s">
        <v>257</v>
      </c>
      <c r="F110" s="70" t="s">
        <v>493</v>
      </c>
      <c r="G110" s="2" t="s">
        <v>959</v>
      </c>
      <c r="H110" s="41">
        <v>42509</v>
      </c>
      <c r="I110" s="244"/>
      <c r="J110" s="164" t="s">
        <v>958</v>
      </c>
    </row>
    <row r="111" spans="1:10" ht="78" hidden="1" outlineLevel="1" thickTop="1" thickBot="1" x14ac:dyDescent="0.3">
      <c r="A111" s="271" t="str">
        <f t="shared" si="1"/>
        <v>2OF.1-1</v>
      </c>
      <c r="B111" s="268" t="s">
        <v>1115</v>
      </c>
      <c r="C111" s="268" t="s">
        <v>1125</v>
      </c>
      <c r="D111" s="103">
        <v>2.59</v>
      </c>
      <c r="E111" s="17" t="s">
        <v>258</v>
      </c>
      <c r="F111" s="70" t="s">
        <v>494</v>
      </c>
      <c r="G111" s="2" t="s">
        <v>1101</v>
      </c>
      <c r="H111" s="41">
        <v>42439</v>
      </c>
      <c r="I111" s="244"/>
    </row>
    <row r="112" spans="1:10" ht="27" hidden="1" outlineLevel="1" thickTop="1" thickBot="1" x14ac:dyDescent="0.3">
      <c r="A112" s="271" t="str">
        <f t="shared" si="1"/>
        <v>2OF.1-1</v>
      </c>
      <c r="B112" s="268" t="s">
        <v>1115</v>
      </c>
      <c r="C112" s="268" t="s">
        <v>1125</v>
      </c>
      <c r="D112" s="103">
        <v>2.6</v>
      </c>
      <c r="E112" s="17" t="s">
        <v>259</v>
      </c>
      <c r="F112" s="70" t="s">
        <v>495</v>
      </c>
      <c r="G112" s="2" t="s">
        <v>111</v>
      </c>
      <c r="H112" s="41">
        <v>42439</v>
      </c>
      <c r="I112" s="244" t="s">
        <v>351</v>
      </c>
      <c r="J112" s="164" t="s">
        <v>1099</v>
      </c>
    </row>
    <row r="113" spans="1:10" ht="49.5" hidden="1" outlineLevel="1" thickTop="1" thickBot="1" x14ac:dyDescent="0.3">
      <c r="A113" s="271" t="str">
        <f t="shared" si="1"/>
        <v>2OF.1-1</v>
      </c>
      <c r="B113" s="268" t="s">
        <v>1115</v>
      </c>
      <c r="C113" s="268" t="s">
        <v>1125</v>
      </c>
      <c r="D113" s="103">
        <v>2.61</v>
      </c>
      <c r="E113" s="17" t="s">
        <v>260</v>
      </c>
      <c r="F113" s="70" t="s">
        <v>496</v>
      </c>
      <c r="G113" s="2" t="s">
        <v>401</v>
      </c>
      <c r="H113" s="41">
        <v>42449</v>
      </c>
      <c r="I113" s="244" t="s">
        <v>349</v>
      </c>
      <c r="J113" s="164" t="s">
        <v>960</v>
      </c>
    </row>
    <row r="114" spans="1:10" ht="49.5" hidden="1" outlineLevel="1" thickTop="1" thickBot="1" x14ac:dyDescent="0.3">
      <c r="A114" s="271" t="str">
        <f t="shared" si="1"/>
        <v>2OF.1-1</v>
      </c>
      <c r="B114" s="268" t="s">
        <v>1115</v>
      </c>
      <c r="C114" s="268" t="s">
        <v>1125</v>
      </c>
      <c r="D114" s="103">
        <v>2.62</v>
      </c>
      <c r="E114" s="17" t="s">
        <v>261</v>
      </c>
      <c r="F114" s="70" t="s">
        <v>497</v>
      </c>
      <c r="G114" s="2" t="s">
        <v>962</v>
      </c>
      <c r="H114" s="41">
        <v>42633</v>
      </c>
      <c r="I114" s="244"/>
      <c r="J114" s="164" t="s">
        <v>961</v>
      </c>
    </row>
    <row r="115" spans="1:10" ht="61.5" hidden="1" outlineLevel="1" thickTop="1" thickBot="1" x14ac:dyDescent="0.3">
      <c r="A115" s="271" t="str">
        <f t="shared" si="1"/>
        <v>2OF.1-1</v>
      </c>
      <c r="B115" s="268" t="s">
        <v>1115</v>
      </c>
      <c r="C115" s="268" t="s">
        <v>1125</v>
      </c>
      <c r="D115" s="103">
        <v>2.63</v>
      </c>
      <c r="E115" s="17" t="s">
        <v>262</v>
      </c>
      <c r="F115" s="70" t="s">
        <v>498</v>
      </c>
      <c r="G115" s="2" t="s">
        <v>801</v>
      </c>
      <c r="H115" s="41">
        <v>42664</v>
      </c>
      <c r="I115" s="244"/>
      <c r="J115" s="164" t="s">
        <v>963</v>
      </c>
    </row>
    <row r="116" spans="1:10" ht="73.5" hidden="1" outlineLevel="1" thickTop="1" thickBot="1" x14ac:dyDescent="0.3">
      <c r="A116" s="271" t="str">
        <f t="shared" si="1"/>
        <v>2OF.1-1</v>
      </c>
      <c r="B116" s="268" t="s">
        <v>1115</v>
      </c>
      <c r="C116" s="268" t="s">
        <v>1125</v>
      </c>
      <c r="D116" s="103">
        <v>2.64</v>
      </c>
      <c r="E116" s="17" t="s">
        <v>263</v>
      </c>
      <c r="F116" s="70" t="s">
        <v>499</v>
      </c>
      <c r="G116" s="2" t="s">
        <v>265</v>
      </c>
      <c r="H116" s="41">
        <v>42319</v>
      </c>
      <c r="I116" s="244" t="s">
        <v>350</v>
      </c>
      <c r="J116" s="164" t="s">
        <v>964</v>
      </c>
    </row>
    <row r="117" spans="1:10" ht="52.5" hidden="1" outlineLevel="1" thickTop="1" thickBot="1" x14ac:dyDescent="0.3">
      <c r="A117" s="271" t="str">
        <f t="shared" si="1"/>
        <v>2OF.1-1</v>
      </c>
      <c r="B117" s="268" t="s">
        <v>1115</v>
      </c>
      <c r="C117" s="268" t="s">
        <v>1125</v>
      </c>
      <c r="D117" s="103">
        <v>2.65</v>
      </c>
      <c r="E117" s="20" t="s">
        <v>264</v>
      </c>
      <c r="F117" s="76" t="s">
        <v>500</v>
      </c>
      <c r="G117" s="2" t="s">
        <v>265</v>
      </c>
      <c r="H117" s="41">
        <v>42439</v>
      </c>
      <c r="I117" s="244" t="s">
        <v>349</v>
      </c>
    </row>
    <row r="118" spans="1:10" ht="65.25" hidden="1" outlineLevel="1" thickTop="1" thickBot="1" x14ac:dyDescent="0.3">
      <c r="A118" s="271" t="str">
        <f t="shared" si="1"/>
        <v>2OF.1-1</v>
      </c>
      <c r="B118" s="268" t="s">
        <v>1115</v>
      </c>
      <c r="C118" s="268" t="s">
        <v>1125</v>
      </c>
      <c r="D118" s="103">
        <v>2.66</v>
      </c>
      <c r="E118" s="17" t="s">
        <v>266</v>
      </c>
      <c r="F118" s="70" t="s">
        <v>501</v>
      </c>
      <c r="G118" s="2" t="s">
        <v>965</v>
      </c>
      <c r="H118" s="41">
        <v>42509</v>
      </c>
      <c r="I118" s="244" t="s">
        <v>349</v>
      </c>
      <c r="J118" s="164" t="s">
        <v>966</v>
      </c>
    </row>
    <row r="119" spans="1:10" ht="39.75" hidden="1" outlineLevel="1" thickTop="1" thickBot="1" x14ac:dyDescent="0.3">
      <c r="A119" s="271" t="str">
        <f t="shared" si="1"/>
        <v>2OF.1-1</v>
      </c>
      <c r="B119" s="268" t="s">
        <v>1115</v>
      </c>
      <c r="C119" s="268" t="s">
        <v>1125</v>
      </c>
      <c r="D119" s="103">
        <v>2.67</v>
      </c>
      <c r="E119" s="17" t="s">
        <v>267</v>
      </c>
      <c r="F119" s="70" t="s">
        <v>502</v>
      </c>
      <c r="G119" s="2" t="s">
        <v>806</v>
      </c>
      <c r="H119" s="41">
        <v>42509</v>
      </c>
      <c r="I119" s="244" t="s">
        <v>349</v>
      </c>
      <c r="J119" s="164" t="s">
        <v>967</v>
      </c>
    </row>
    <row r="120" spans="1:10" ht="27" hidden="1" outlineLevel="1" thickTop="1" thickBot="1" x14ac:dyDescent="0.3">
      <c r="A120" s="271" t="str">
        <f t="shared" si="1"/>
        <v>2OF.1-1</v>
      </c>
      <c r="B120" s="268" t="s">
        <v>1115</v>
      </c>
      <c r="C120" s="268" t="s">
        <v>1125</v>
      </c>
      <c r="D120" s="102">
        <v>2.68</v>
      </c>
      <c r="E120" s="18" t="s">
        <v>508</v>
      </c>
      <c r="F120" s="74" t="s">
        <v>503</v>
      </c>
      <c r="G120" s="68" t="s">
        <v>268</v>
      </c>
      <c r="H120" s="67">
        <v>42478</v>
      </c>
      <c r="I120" s="244"/>
    </row>
    <row r="121" spans="1:10" ht="49.5" hidden="1" outlineLevel="1" thickTop="1" thickBot="1" x14ac:dyDescent="0.3">
      <c r="A121" s="271" t="str">
        <f t="shared" si="1"/>
        <v>2OF.1-1</v>
      </c>
      <c r="B121" s="268" t="s">
        <v>1115</v>
      </c>
      <c r="C121" s="268" t="s">
        <v>1125</v>
      </c>
      <c r="D121" s="103">
        <v>2.69</v>
      </c>
      <c r="E121" s="17" t="s">
        <v>269</v>
      </c>
      <c r="F121" s="70" t="s">
        <v>504</v>
      </c>
      <c r="G121" s="2" t="s">
        <v>806</v>
      </c>
      <c r="H121" s="41">
        <v>42478</v>
      </c>
      <c r="I121" s="244"/>
      <c r="J121" s="164" t="s">
        <v>968</v>
      </c>
    </row>
    <row r="122" spans="1:10" ht="73.5" hidden="1" outlineLevel="1" thickTop="1" thickBot="1" x14ac:dyDescent="0.3">
      <c r="A122" s="271" t="str">
        <f t="shared" si="1"/>
        <v>2OF.1-1</v>
      </c>
      <c r="B122" s="268" t="s">
        <v>1115</v>
      </c>
      <c r="C122" s="268" t="s">
        <v>1125</v>
      </c>
      <c r="D122" s="103">
        <v>2.7</v>
      </c>
      <c r="E122" s="17" t="s">
        <v>270</v>
      </c>
      <c r="F122" s="70" t="s">
        <v>505</v>
      </c>
      <c r="G122" s="2" t="s">
        <v>802</v>
      </c>
      <c r="H122" s="41">
        <v>42439</v>
      </c>
      <c r="I122" s="244" t="s">
        <v>349</v>
      </c>
      <c r="J122" s="164" t="s">
        <v>969</v>
      </c>
    </row>
    <row r="123" spans="1:10" ht="39.75" hidden="1" outlineLevel="1" thickTop="1" thickBot="1" x14ac:dyDescent="0.3">
      <c r="A123" s="271" t="str">
        <f t="shared" si="1"/>
        <v>2OF.1-1</v>
      </c>
      <c r="B123" s="268" t="s">
        <v>1115</v>
      </c>
      <c r="C123" s="268" t="s">
        <v>1125</v>
      </c>
      <c r="D123" s="103">
        <v>2.71</v>
      </c>
      <c r="E123" s="17" t="s">
        <v>271</v>
      </c>
      <c r="F123" s="70" t="s">
        <v>506</v>
      </c>
      <c r="G123" s="64" t="s">
        <v>401</v>
      </c>
      <c r="H123" s="41">
        <v>42439</v>
      </c>
      <c r="I123" s="244" t="s">
        <v>349</v>
      </c>
      <c r="J123" s="164" t="s">
        <v>896</v>
      </c>
    </row>
    <row r="124" spans="1:10" ht="39.75" hidden="1" outlineLevel="1" thickTop="1" thickBot="1" x14ac:dyDescent="0.3">
      <c r="A124" s="271" t="str">
        <f t="shared" si="1"/>
        <v>2OF.1-1</v>
      </c>
      <c r="B124" s="268" t="s">
        <v>1115</v>
      </c>
      <c r="C124" s="268" t="s">
        <v>1125</v>
      </c>
      <c r="D124" s="103">
        <v>2.72</v>
      </c>
      <c r="E124" s="17" t="s">
        <v>272</v>
      </c>
      <c r="F124" s="70" t="s">
        <v>507</v>
      </c>
      <c r="G124" s="2" t="s">
        <v>44</v>
      </c>
      <c r="H124" s="41">
        <v>42540</v>
      </c>
      <c r="I124" s="244" t="s">
        <v>350</v>
      </c>
      <c r="J124" s="164" t="s">
        <v>931</v>
      </c>
    </row>
    <row r="125" spans="1:10" ht="65.25" hidden="1" outlineLevel="1" thickTop="1" thickBot="1" x14ac:dyDescent="0.3">
      <c r="A125" s="271" t="str">
        <f t="shared" si="1"/>
        <v>2OF.1-1</v>
      </c>
      <c r="B125" s="268" t="s">
        <v>1115</v>
      </c>
      <c r="C125" s="268" t="s">
        <v>1125</v>
      </c>
      <c r="D125" s="102">
        <v>2.73</v>
      </c>
      <c r="E125" s="66" t="s">
        <v>273</v>
      </c>
      <c r="F125" s="71" t="s">
        <v>509</v>
      </c>
      <c r="G125" s="68" t="s">
        <v>971</v>
      </c>
      <c r="H125" s="129">
        <v>42439</v>
      </c>
      <c r="I125" s="244"/>
      <c r="J125" s="164" t="s">
        <v>970</v>
      </c>
    </row>
    <row r="126" spans="1:10" ht="52.5" hidden="1" outlineLevel="1" thickTop="1" thickBot="1" x14ac:dyDescent="0.3">
      <c r="A126" s="271" t="str">
        <f t="shared" si="1"/>
        <v>2OF.1-1</v>
      </c>
      <c r="B126" s="268" t="s">
        <v>1115</v>
      </c>
      <c r="C126" s="268" t="s">
        <v>1125</v>
      </c>
      <c r="D126" s="102">
        <v>2.74</v>
      </c>
      <c r="E126" s="18" t="s">
        <v>511</v>
      </c>
      <c r="F126" s="74" t="s">
        <v>510</v>
      </c>
      <c r="G126" s="68" t="s">
        <v>798</v>
      </c>
      <c r="H126" s="67"/>
      <c r="I126" s="244" t="s">
        <v>350</v>
      </c>
      <c r="J126" s="164" t="s">
        <v>972</v>
      </c>
    </row>
    <row r="127" spans="1:10" s="63" customFormat="1" ht="61.5" hidden="1" outlineLevel="1" thickTop="1" thickBot="1" x14ac:dyDescent="0.3">
      <c r="A127" s="271" t="str">
        <f t="shared" si="1"/>
        <v>2OF.1-1</v>
      </c>
      <c r="B127" s="268" t="s">
        <v>1115</v>
      </c>
      <c r="C127" s="268" t="s">
        <v>1125</v>
      </c>
      <c r="D127" s="103">
        <v>2.75</v>
      </c>
      <c r="E127" s="17" t="s">
        <v>793</v>
      </c>
      <c r="F127" s="70" t="s">
        <v>512</v>
      </c>
      <c r="G127" s="2" t="s">
        <v>974</v>
      </c>
      <c r="H127" s="41">
        <v>42439</v>
      </c>
      <c r="I127" s="244" t="s">
        <v>351</v>
      </c>
      <c r="J127" s="164" t="s">
        <v>973</v>
      </c>
    </row>
    <row r="128" spans="1:10" ht="61.5" hidden="1" outlineLevel="1" thickTop="1" thickBot="1" x14ac:dyDescent="0.3">
      <c r="A128" s="271" t="str">
        <f t="shared" si="1"/>
        <v>2OF.1-1</v>
      </c>
      <c r="B128" s="268" t="s">
        <v>1115</v>
      </c>
      <c r="C128" s="268" t="s">
        <v>1125</v>
      </c>
      <c r="D128" s="103">
        <v>2.76</v>
      </c>
      <c r="E128" s="17" t="s">
        <v>274</v>
      </c>
      <c r="F128" s="70" t="s">
        <v>513</v>
      </c>
      <c r="G128" s="2" t="s">
        <v>44</v>
      </c>
      <c r="H128" s="41">
        <v>42439</v>
      </c>
      <c r="I128" s="244" t="s">
        <v>351</v>
      </c>
      <c r="J128" s="164" t="s">
        <v>975</v>
      </c>
    </row>
    <row r="129" spans="1:10" ht="49.5" hidden="1" outlineLevel="1" thickTop="1" thickBot="1" x14ac:dyDescent="0.3">
      <c r="A129" s="271" t="str">
        <f t="shared" si="1"/>
        <v>2OF.1-1</v>
      </c>
      <c r="B129" s="268" t="s">
        <v>1115</v>
      </c>
      <c r="C129" s="268" t="s">
        <v>1125</v>
      </c>
      <c r="D129" s="103">
        <v>2.77</v>
      </c>
      <c r="E129" s="17" t="s">
        <v>275</v>
      </c>
      <c r="F129" s="70" t="s">
        <v>514</v>
      </c>
      <c r="G129" s="2" t="s">
        <v>44</v>
      </c>
      <c r="H129" s="41">
        <v>42369</v>
      </c>
      <c r="I129" s="244" t="s">
        <v>350</v>
      </c>
      <c r="J129" s="164" t="s">
        <v>976</v>
      </c>
    </row>
    <row r="130" spans="1:10" ht="49.5" hidden="1" outlineLevel="1" thickTop="1" thickBot="1" x14ac:dyDescent="0.3">
      <c r="A130" s="271" t="str">
        <f t="shared" si="1"/>
        <v>2OF.1-1</v>
      </c>
      <c r="B130" s="268" t="s">
        <v>1115</v>
      </c>
      <c r="C130" s="268" t="s">
        <v>1125</v>
      </c>
      <c r="D130" s="103">
        <v>2.78</v>
      </c>
      <c r="E130" s="17" t="s">
        <v>276</v>
      </c>
      <c r="F130" s="70" t="s">
        <v>515</v>
      </c>
      <c r="G130" s="2" t="s">
        <v>44</v>
      </c>
      <c r="H130" s="41">
        <v>42369</v>
      </c>
      <c r="I130" s="244" t="s">
        <v>350</v>
      </c>
      <c r="J130" s="164" t="s">
        <v>977</v>
      </c>
    </row>
    <row r="131" spans="1:10" ht="40.5" hidden="1" customHeight="1" outlineLevel="1" thickTop="1" thickBot="1" x14ac:dyDescent="0.3">
      <c r="A131" s="271" t="str">
        <f t="shared" si="1"/>
        <v>2OF.1-1</v>
      </c>
      <c r="B131" s="268" t="s">
        <v>1115</v>
      </c>
      <c r="C131" s="268" t="s">
        <v>1125</v>
      </c>
      <c r="D131" s="307">
        <v>2.79</v>
      </c>
      <c r="E131" s="18" t="s">
        <v>277</v>
      </c>
      <c r="F131" s="74" t="s">
        <v>516</v>
      </c>
      <c r="G131" s="323" t="s">
        <v>44</v>
      </c>
      <c r="H131" s="316">
        <v>42369</v>
      </c>
      <c r="I131" s="305" t="s">
        <v>350</v>
      </c>
      <c r="J131" s="295" t="s">
        <v>978</v>
      </c>
    </row>
    <row r="132" spans="1:10" ht="37.5" hidden="1" customHeight="1" outlineLevel="1" thickTop="1" thickBot="1" x14ac:dyDescent="0.3">
      <c r="A132" s="271" t="str">
        <f t="shared" ref="A132:A195" si="2">B132&amp;C132</f>
        <v>2OF.1-1</v>
      </c>
      <c r="B132" s="268" t="s">
        <v>1115</v>
      </c>
      <c r="C132" s="268" t="s">
        <v>1125</v>
      </c>
      <c r="D132" s="308"/>
      <c r="E132" s="18" t="s">
        <v>278</v>
      </c>
      <c r="F132" s="74" t="s">
        <v>517</v>
      </c>
      <c r="G132" s="324"/>
      <c r="H132" s="328"/>
      <c r="I132" s="306"/>
      <c r="J132" s="296"/>
    </row>
    <row r="133" spans="1:10" ht="39.75" hidden="1" outlineLevel="1" thickTop="1" thickBot="1" x14ac:dyDescent="0.3">
      <c r="A133" s="271" t="str">
        <f t="shared" si="2"/>
        <v>2OF.1-1</v>
      </c>
      <c r="B133" s="268" t="s">
        <v>1115</v>
      </c>
      <c r="C133" s="268" t="s">
        <v>1125</v>
      </c>
      <c r="D133" s="309"/>
      <c r="E133" s="17" t="s">
        <v>279</v>
      </c>
      <c r="F133" s="70" t="s">
        <v>518</v>
      </c>
      <c r="G133" s="325"/>
      <c r="H133" s="317"/>
      <c r="I133" s="306"/>
      <c r="J133" s="297"/>
    </row>
    <row r="134" spans="1:10" ht="90.75" hidden="1" outlineLevel="1" thickTop="1" thickBot="1" x14ac:dyDescent="0.3">
      <c r="A134" s="271" t="str">
        <f t="shared" si="2"/>
        <v>2OF.1-1</v>
      </c>
      <c r="B134" s="268" t="s">
        <v>1115</v>
      </c>
      <c r="C134" s="268" t="s">
        <v>1125</v>
      </c>
      <c r="D134" s="103" t="s">
        <v>519</v>
      </c>
      <c r="E134" s="17" t="s">
        <v>280</v>
      </c>
      <c r="F134" s="70"/>
      <c r="G134" s="2" t="s">
        <v>403</v>
      </c>
      <c r="H134" s="42" t="s">
        <v>36</v>
      </c>
      <c r="I134" s="244"/>
    </row>
    <row r="135" spans="1:10" ht="16.5" hidden="1" outlineLevel="1" thickTop="1" thickBot="1" x14ac:dyDescent="0.3">
      <c r="A135" s="271" t="str">
        <f t="shared" si="2"/>
        <v/>
      </c>
      <c r="D135" s="176"/>
      <c r="E135" s="177"/>
      <c r="F135" s="178"/>
      <c r="G135" s="179"/>
      <c r="H135" s="180"/>
      <c r="I135" s="245"/>
    </row>
    <row r="136" spans="1:10" ht="33" collapsed="1" thickTop="1" thickBot="1" x14ac:dyDescent="0.3">
      <c r="A136" s="271" t="str">
        <f t="shared" si="2"/>
        <v/>
      </c>
      <c r="D136" s="109" t="s">
        <v>0</v>
      </c>
      <c r="E136" s="11" t="s">
        <v>346</v>
      </c>
      <c r="F136" s="125" t="s">
        <v>812</v>
      </c>
      <c r="G136" s="11" t="s">
        <v>825</v>
      </c>
      <c r="H136" s="11" t="s">
        <v>234</v>
      </c>
      <c r="I136" s="246"/>
      <c r="J136" s="256"/>
    </row>
    <row r="137" spans="1:10" ht="73.5" hidden="1" outlineLevel="1" thickTop="1" thickBot="1" x14ac:dyDescent="0.3">
      <c r="A137" s="271" t="str">
        <f t="shared" si="2"/>
        <v>2OP.1-1</v>
      </c>
      <c r="B137" s="268" t="s">
        <v>1115</v>
      </c>
      <c r="C137" s="268" t="s">
        <v>1126</v>
      </c>
      <c r="D137" s="106">
        <v>2.8</v>
      </c>
      <c r="E137" s="54" t="s">
        <v>281</v>
      </c>
      <c r="F137" s="85" t="s">
        <v>520</v>
      </c>
      <c r="G137" s="55" t="s">
        <v>265</v>
      </c>
      <c r="H137" s="57" t="s">
        <v>22</v>
      </c>
      <c r="I137" s="244"/>
      <c r="J137" s="164" t="s">
        <v>979</v>
      </c>
    </row>
    <row r="138" spans="1:10" ht="85.5" hidden="1" outlineLevel="1" thickTop="1" thickBot="1" x14ac:dyDescent="0.3">
      <c r="A138" s="271" t="str">
        <f t="shared" si="2"/>
        <v>2OP.1-1</v>
      </c>
      <c r="B138" s="268" t="s">
        <v>1115</v>
      </c>
      <c r="C138" s="268" t="s">
        <v>1126</v>
      </c>
      <c r="D138" s="106">
        <v>2.81</v>
      </c>
      <c r="E138" s="54" t="s">
        <v>282</v>
      </c>
      <c r="F138" s="85" t="s">
        <v>521</v>
      </c>
      <c r="G138" s="55" t="s">
        <v>981</v>
      </c>
      <c r="H138" s="146">
        <v>42419</v>
      </c>
      <c r="I138" s="244" t="s">
        <v>349</v>
      </c>
      <c r="J138" s="164" t="s">
        <v>980</v>
      </c>
    </row>
    <row r="139" spans="1:10" ht="39.75" hidden="1" outlineLevel="1" thickTop="1" thickBot="1" x14ac:dyDescent="0.3">
      <c r="A139" s="271" t="str">
        <f t="shared" si="2"/>
        <v>2OP.1-1</v>
      </c>
      <c r="B139" s="268" t="s">
        <v>1115</v>
      </c>
      <c r="C139" s="268" t="s">
        <v>1126</v>
      </c>
      <c r="D139" s="106">
        <v>2.82</v>
      </c>
      <c r="E139" s="54" t="s">
        <v>283</v>
      </c>
      <c r="F139" s="85" t="s">
        <v>522</v>
      </c>
      <c r="G139" s="55" t="s">
        <v>395</v>
      </c>
      <c r="H139" s="146">
        <v>42448</v>
      </c>
      <c r="I139" s="244" t="s">
        <v>349</v>
      </c>
      <c r="J139" s="164" t="s">
        <v>829</v>
      </c>
    </row>
    <row r="140" spans="1:10" ht="39.75" hidden="1" outlineLevel="1" thickTop="1" thickBot="1" x14ac:dyDescent="0.3">
      <c r="A140" s="271" t="str">
        <f t="shared" si="2"/>
        <v>2OP.1-1</v>
      </c>
      <c r="B140" s="268" t="s">
        <v>1115</v>
      </c>
      <c r="C140" s="268" t="s">
        <v>1126</v>
      </c>
      <c r="D140" s="106">
        <v>2.83</v>
      </c>
      <c r="E140" s="54" t="s">
        <v>525</v>
      </c>
      <c r="F140" s="85" t="s">
        <v>523</v>
      </c>
      <c r="G140" s="55" t="s">
        <v>111</v>
      </c>
      <c r="H140" s="146">
        <v>42633</v>
      </c>
      <c r="I140" s="244"/>
      <c r="J140" s="164" t="s">
        <v>830</v>
      </c>
    </row>
    <row r="141" spans="1:10" ht="39.75" hidden="1" outlineLevel="1" thickTop="1" thickBot="1" x14ac:dyDescent="0.3">
      <c r="A141" s="271" t="str">
        <f t="shared" si="2"/>
        <v>2OP.1-1</v>
      </c>
      <c r="B141" s="268" t="s">
        <v>1115</v>
      </c>
      <c r="C141" s="268" t="s">
        <v>1126</v>
      </c>
      <c r="D141" s="106">
        <v>2.84</v>
      </c>
      <c r="E141" s="54" t="s">
        <v>284</v>
      </c>
      <c r="F141" s="85" t="s">
        <v>524</v>
      </c>
      <c r="G141" s="55" t="s">
        <v>111</v>
      </c>
      <c r="H141" s="146">
        <v>42804</v>
      </c>
      <c r="I141" s="244"/>
      <c r="J141" s="164" t="s">
        <v>830</v>
      </c>
    </row>
    <row r="142" spans="1:10" ht="27" hidden="1" outlineLevel="1" thickTop="1" thickBot="1" x14ac:dyDescent="0.3">
      <c r="A142" s="271" t="str">
        <f t="shared" si="2"/>
        <v>2OP.1-1</v>
      </c>
      <c r="B142" s="268" t="s">
        <v>1115</v>
      </c>
      <c r="C142" s="268" t="s">
        <v>1126</v>
      </c>
      <c r="D142" s="106">
        <v>2.85</v>
      </c>
      <c r="E142" s="54" t="s">
        <v>285</v>
      </c>
      <c r="F142" s="85" t="s">
        <v>526</v>
      </c>
      <c r="G142" s="55" t="s">
        <v>111</v>
      </c>
      <c r="H142" s="146">
        <v>42804</v>
      </c>
      <c r="I142" s="244"/>
      <c r="J142" s="164" t="s">
        <v>830</v>
      </c>
    </row>
    <row r="143" spans="1:10" ht="25.5" hidden="1" outlineLevel="1" thickTop="1" thickBot="1" x14ac:dyDescent="0.3">
      <c r="A143" s="271" t="str">
        <f t="shared" si="2"/>
        <v>2OP.1-1</v>
      </c>
      <c r="B143" s="268" t="s">
        <v>1115</v>
      </c>
      <c r="C143" s="268" t="s">
        <v>1126</v>
      </c>
      <c r="D143" s="357">
        <v>2.86</v>
      </c>
      <c r="E143" s="356" t="s">
        <v>355</v>
      </c>
      <c r="F143" s="85" t="s">
        <v>527</v>
      </c>
      <c r="G143" s="355" t="s">
        <v>736</v>
      </c>
      <c r="H143" s="146">
        <v>42439</v>
      </c>
      <c r="I143" s="244" t="s">
        <v>350</v>
      </c>
      <c r="J143" s="164" t="s">
        <v>831</v>
      </c>
    </row>
    <row r="144" spans="1:10" ht="61.5" hidden="1" outlineLevel="1" thickTop="1" thickBot="1" x14ac:dyDescent="0.3">
      <c r="A144" s="271" t="str">
        <f t="shared" si="2"/>
        <v>2OP.1-1</v>
      </c>
      <c r="B144" s="268" t="s">
        <v>1115</v>
      </c>
      <c r="C144" s="268" t="s">
        <v>1126</v>
      </c>
      <c r="D144" s="357"/>
      <c r="E144" s="356"/>
      <c r="F144" s="85" t="s">
        <v>528</v>
      </c>
      <c r="G144" s="355"/>
      <c r="H144" s="238" t="s">
        <v>286</v>
      </c>
      <c r="I144" s="244" t="s">
        <v>349</v>
      </c>
      <c r="J144" s="164" t="s">
        <v>897</v>
      </c>
    </row>
    <row r="145" spans="1:10" ht="37.5" hidden="1" outlineLevel="1" thickTop="1" thickBot="1" x14ac:dyDescent="0.3">
      <c r="A145" s="271" t="str">
        <f t="shared" si="2"/>
        <v>2OP.1-1</v>
      </c>
      <c r="B145" s="268" t="s">
        <v>1115</v>
      </c>
      <c r="C145" s="268" t="s">
        <v>1126</v>
      </c>
      <c r="D145" s="105">
        <v>2.87</v>
      </c>
      <c r="E145" s="21" t="s">
        <v>287</v>
      </c>
      <c r="F145" s="77" t="s">
        <v>529</v>
      </c>
      <c r="G145" s="7" t="s">
        <v>744</v>
      </c>
      <c r="H145" s="146">
        <v>42389</v>
      </c>
      <c r="I145" s="244" t="s">
        <v>350</v>
      </c>
      <c r="J145" s="164" t="s">
        <v>841</v>
      </c>
    </row>
    <row r="146" spans="1:10" ht="27" hidden="1" outlineLevel="1" thickTop="1" thickBot="1" x14ac:dyDescent="0.3">
      <c r="A146" s="271" t="str">
        <f t="shared" si="2"/>
        <v>2OP.1-1</v>
      </c>
      <c r="B146" s="268" t="s">
        <v>1115</v>
      </c>
      <c r="C146" s="268" t="s">
        <v>1126</v>
      </c>
      <c r="D146" s="321">
        <v>2.88</v>
      </c>
      <c r="E146" s="310" t="s">
        <v>289</v>
      </c>
      <c r="F146" s="71" t="s">
        <v>530</v>
      </c>
      <c r="G146" s="326" t="s">
        <v>401</v>
      </c>
      <c r="H146" s="146">
        <v>42439</v>
      </c>
      <c r="I146" s="244" t="s">
        <v>349</v>
      </c>
      <c r="J146" s="164" t="s">
        <v>832</v>
      </c>
    </row>
    <row r="147" spans="1:10" ht="73.5" hidden="1" outlineLevel="1" thickTop="1" thickBot="1" x14ac:dyDescent="0.3">
      <c r="A147" s="271" t="str">
        <f t="shared" si="2"/>
        <v>2OP.1-1</v>
      </c>
      <c r="B147" s="268" t="s">
        <v>1115</v>
      </c>
      <c r="C147" s="268" t="s">
        <v>1126</v>
      </c>
      <c r="D147" s="322"/>
      <c r="E147" s="318"/>
      <c r="F147" s="73" t="s">
        <v>531</v>
      </c>
      <c r="G147" s="327"/>
      <c r="H147" s="238" t="s">
        <v>288</v>
      </c>
      <c r="I147" s="244" t="s">
        <v>351</v>
      </c>
      <c r="J147" s="164" t="s">
        <v>898</v>
      </c>
    </row>
    <row r="148" spans="1:10" ht="27" hidden="1" outlineLevel="1" thickTop="1" thickBot="1" x14ac:dyDescent="0.3">
      <c r="A148" s="271" t="str">
        <f t="shared" si="2"/>
        <v>2OP.1-1</v>
      </c>
      <c r="B148" s="268" t="s">
        <v>1115</v>
      </c>
      <c r="C148" s="268" t="s">
        <v>1126</v>
      </c>
      <c r="D148" s="105">
        <v>2.89</v>
      </c>
      <c r="E148" s="21" t="s">
        <v>290</v>
      </c>
      <c r="F148" s="77" t="s">
        <v>532</v>
      </c>
      <c r="G148" s="7" t="s">
        <v>111</v>
      </c>
      <c r="H148" s="43">
        <v>42439</v>
      </c>
      <c r="I148" s="244" t="s">
        <v>349</v>
      </c>
      <c r="J148" s="164" t="s">
        <v>833</v>
      </c>
    </row>
    <row r="149" spans="1:10" ht="52.5" hidden="1" outlineLevel="1" thickTop="1" thickBot="1" x14ac:dyDescent="0.3">
      <c r="A149" s="271" t="str">
        <f t="shared" si="2"/>
        <v>2OP.1-1</v>
      </c>
      <c r="B149" s="268" t="s">
        <v>1115</v>
      </c>
      <c r="C149" s="268" t="s">
        <v>1126</v>
      </c>
      <c r="D149" s="105">
        <v>2.9</v>
      </c>
      <c r="E149" s="21" t="s">
        <v>291</v>
      </c>
      <c r="F149" s="77" t="s">
        <v>533</v>
      </c>
      <c r="G149" s="7" t="s">
        <v>44</v>
      </c>
      <c r="H149" s="43">
        <v>42420</v>
      </c>
      <c r="I149" s="244" t="s">
        <v>351</v>
      </c>
      <c r="J149" s="164" t="s">
        <v>834</v>
      </c>
    </row>
    <row r="150" spans="1:10" ht="49.5" hidden="1" outlineLevel="1" thickTop="1" thickBot="1" x14ac:dyDescent="0.3">
      <c r="A150" s="271" t="str">
        <f t="shared" si="2"/>
        <v>2OP.1-1</v>
      </c>
      <c r="B150" s="268" t="s">
        <v>1115</v>
      </c>
      <c r="C150" s="268" t="s">
        <v>1126</v>
      </c>
      <c r="D150" s="105">
        <v>2.91</v>
      </c>
      <c r="E150" s="21" t="s">
        <v>292</v>
      </c>
      <c r="F150" s="77" t="s">
        <v>534</v>
      </c>
      <c r="G150" s="7" t="s">
        <v>734</v>
      </c>
      <c r="H150" s="43">
        <v>42439</v>
      </c>
      <c r="I150" s="244" t="s">
        <v>349</v>
      </c>
      <c r="J150" s="164" t="s">
        <v>1102</v>
      </c>
    </row>
    <row r="151" spans="1:10" ht="52.5" hidden="1" outlineLevel="1" thickTop="1" thickBot="1" x14ac:dyDescent="0.3">
      <c r="A151" s="271" t="str">
        <f t="shared" si="2"/>
        <v>2OP.1-1</v>
      </c>
      <c r="B151" s="268" t="s">
        <v>1115</v>
      </c>
      <c r="C151" s="268" t="s">
        <v>1126</v>
      </c>
      <c r="D151" s="105">
        <v>2.92</v>
      </c>
      <c r="E151" s="21" t="s">
        <v>293</v>
      </c>
      <c r="F151" s="77" t="s">
        <v>535</v>
      </c>
      <c r="G151" s="7" t="s">
        <v>735</v>
      </c>
      <c r="H151" s="43">
        <v>42439</v>
      </c>
      <c r="I151" s="244" t="s">
        <v>349</v>
      </c>
      <c r="J151" s="164" t="s">
        <v>836</v>
      </c>
    </row>
    <row r="152" spans="1:10" ht="39.75" hidden="1" outlineLevel="1" thickTop="1" thickBot="1" x14ac:dyDescent="0.3">
      <c r="A152" s="271" t="str">
        <f t="shared" si="2"/>
        <v>2OP.1-1</v>
      </c>
      <c r="B152" s="268" t="s">
        <v>1115</v>
      </c>
      <c r="C152" s="268" t="s">
        <v>1126</v>
      </c>
      <c r="D152" s="321">
        <v>2.93</v>
      </c>
      <c r="E152" s="22" t="s">
        <v>294</v>
      </c>
      <c r="F152" s="78" t="s">
        <v>536</v>
      </c>
      <c r="G152" s="326" t="s">
        <v>77</v>
      </c>
      <c r="H152" s="316">
        <v>42269</v>
      </c>
      <c r="I152" s="244" t="s">
        <v>350</v>
      </c>
    </row>
    <row r="153" spans="1:10" ht="25.5" hidden="1" outlineLevel="1" thickTop="1" thickBot="1" x14ac:dyDescent="0.3">
      <c r="A153" s="271" t="str">
        <f t="shared" si="2"/>
        <v>2OP.1-1</v>
      </c>
      <c r="B153" s="268" t="s">
        <v>1115</v>
      </c>
      <c r="C153" s="268" t="s">
        <v>1126</v>
      </c>
      <c r="D153" s="322"/>
      <c r="E153" s="22" t="s">
        <v>295</v>
      </c>
      <c r="F153" s="78"/>
      <c r="G153" s="327"/>
      <c r="H153" s="317"/>
      <c r="I153" s="244" t="s">
        <v>349</v>
      </c>
      <c r="J153" s="164" t="s">
        <v>837</v>
      </c>
    </row>
    <row r="154" spans="1:10" ht="85.5" hidden="1" outlineLevel="1" thickTop="1" thickBot="1" x14ac:dyDescent="0.3">
      <c r="A154" s="271" t="str">
        <f t="shared" si="2"/>
        <v>2OP.1-1</v>
      </c>
      <c r="B154" s="268" t="s">
        <v>1115</v>
      </c>
      <c r="C154" s="268" t="s">
        <v>1126</v>
      </c>
      <c r="D154" s="105">
        <v>2.94</v>
      </c>
      <c r="E154" s="144" t="s">
        <v>296</v>
      </c>
      <c r="F154" s="85" t="s">
        <v>537</v>
      </c>
      <c r="G154" s="7" t="s">
        <v>265</v>
      </c>
      <c r="H154" s="43">
        <v>42300</v>
      </c>
      <c r="I154" s="244" t="s">
        <v>351</v>
      </c>
      <c r="J154" s="164" t="s">
        <v>982</v>
      </c>
    </row>
    <row r="155" spans="1:10" ht="27" hidden="1" outlineLevel="1" thickTop="1" thickBot="1" x14ac:dyDescent="0.3">
      <c r="A155" s="271" t="str">
        <f t="shared" si="2"/>
        <v>2OP.1-1</v>
      </c>
      <c r="B155" s="268" t="s">
        <v>1115</v>
      </c>
      <c r="C155" s="268" t="s">
        <v>1126</v>
      </c>
      <c r="D155" s="105">
        <v>2.95</v>
      </c>
      <c r="E155" s="21" t="s">
        <v>297</v>
      </c>
      <c r="F155" s="77" t="s">
        <v>538</v>
      </c>
      <c r="G155" s="7" t="s">
        <v>734</v>
      </c>
      <c r="H155" s="43">
        <v>42439</v>
      </c>
      <c r="I155" s="244" t="s">
        <v>349</v>
      </c>
      <c r="J155" s="164" t="s">
        <v>835</v>
      </c>
    </row>
    <row r="156" spans="1:10" ht="27" hidden="1" outlineLevel="1" thickTop="1" thickBot="1" x14ac:dyDescent="0.3">
      <c r="A156" s="271" t="str">
        <f t="shared" si="2"/>
        <v>2OP.1-1</v>
      </c>
      <c r="B156" s="268" t="s">
        <v>1115</v>
      </c>
      <c r="C156" s="268" t="s">
        <v>1126</v>
      </c>
      <c r="D156" s="105">
        <v>2.96</v>
      </c>
      <c r="E156" s="21" t="s">
        <v>298</v>
      </c>
      <c r="F156" s="77" t="s">
        <v>539</v>
      </c>
      <c r="G156" s="7" t="s">
        <v>734</v>
      </c>
      <c r="H156" s="43">
        <v>42439</v>
      </c>
      <c r="I156" s="244" t="s">
        <v>349</v>
      </c>
      <c r="J156" s="164" t="s">
        <v>838</v>
      </c>
    </row>
    <row r="157" spans="1:10" ht="52.5" hidden="1" outlineLevel="1" thickTop="1" thickBot="1" x14ac:dyDescent="0.3">
      <c r="A157" s="271" t="str">
        <f t="shared" si="2"/>
        <v>2OP.1-1</v>
      </c>
      <c r="B157" s="268" t="s">
        <v>1115</v>
      </c>
      <c r="C157" s="268" t="s">
        <v>1126</v>
      </c>
      <c r="D157" s="104">
        <v>2.97</v>
      </c>
      <c r="E157" s="22" t="s">
        <v>299</v>
      </c>
      <c r="F157" s="78" t="s">
        <v>540</v>
      </c>
      <c r="G157" s="65" t="s">
        <v>984</v>
      </c>
      <c r="H157" s="67">
        <v>42370</v>
      </c>
      <c r="I157" s="244" t="s">
        <v>350</v>
      </c>
      <c r="J157" s="164" t="s">
        <v>983</v>
      </c>
    </row>
    <row r="158" spans="1:10" ht="25.5" hidden="1" outlineLevel="1" thickTop="1" thickBot="1" x14ac:dyDescent="0.3">
      <c r="A158" s="271" t="str">
        <f t="shared" si="2"/>
        <v>2OP.1-1</v>
      </c>
      <c r="B158" s="268" t="s">
        <v>1115</v>
      </c>
      <c r="C158" s="268" t="s">
        <v>1126</v>
      </c>
      <c r="D158" s="105">
        <v>2.98</v>
      </c>
      <c r="E158" s="23" t="s">
        <v>542</v>
      </c>
      <c r="F158" s="79" t="s">
        <v>541</v>
      </c>
      <c r="G158" s="7" t="s">
        <v>734</v>
      </c>
      <c r="H158" s="43">
        <v>42439</v>
      </c>
      <c r="I158" s="244" t="s">
        <v>351</v>
      </c>
      <c r="J158" s="164" t="s">
        <v>834</v>
      </c>
    </row>
    <row r="159" spans="1:10" ht="39.75" hidden="1" outlineLevel="1" thickTop="1" thickBot="1" x14ac:dyDescent="0.3">
      <c r="A159" s="271" t="str">
        <f t="shared" si="2"/>
        <v>2OP.1-1</v>
      </c>
      <c r="B159" s="268" t="s">
        <v>1115</v>
      </c>
      <c r="C159" s="268" t="s">
        <v>1126</v>
      </c>
      <c r="D159" s="104">
        <v>2.99</v>
      </c>
      <c r="E159" s="22" t="s">
        <v>300</v>
      </c>
      <c r="F159" s="78" t="s">
        <v>544</v>
      </c>
      <c r="G159" s="65" t="s">
        <v>741</v>
      </c>
      <c r="H159" s="67">
        <v>42370</v>
      </c>
      <c r="I159" s="244" t="s">
        <v>350</v>
      </c>
      <c r="J159" s="164" t="s">
        <v>838</v>
      </c>
    </row>
    <row r="160" spans="1:10" ht="24" hidden="1" outlineLevel="1" thickTop="1" thickBot="1" x14ac:dyDescent="0.3">
      <c r="A160" s="271" t="str">
        <f t="shared" si="2"/>
        <v>2OP.1-1</v>
      </c>
      <c r="B160" s="268" t="s">
        <v>1115</v>
      </c>
      <c r="C160" s="268" t="s">
        <v>1126</v>
      </c>
      <c r="D160" s="101">
        <v>2.1</v>
      </c>
      <c r="E160" s="23" t="s">
        <v>543</v>
      </c>
      <c r="F160" s="79" t="s">
        <v>545</v>
      </c>
      <c r="G160" s="7" t="s">
        <v>734</v>
      </c>
      <c r="H160" s="43">
        <v>42439</v>
      </c>
      <c r="I160" s="244" t="s">
        <v>351</v>
      </c>
      <c r="J160" s="164" t="s">
        <v>839</v>
      </c>
    </row>
    <row r="161" spans="1:10" ht="39.75" hidden="1" outlineLevel="1" thickTop="1" thickBot="1" x14ac:dyDescent="0.3">
      <c r="A161" s="271" t="str">
        <f t="shared" si="2"/>
        <v>2OP.1-1</v>
      </c>
      <c r="B161" s="268" t="s">
        <v>1115</v>
      </c>
      <c r="C161" s="268" t="s">
        <v>1126</v>
      </c>
      <c r="D161" s="101">
        <v>2.101</v>
      </c>
      <c r="E161" s="22" t="s">
        <v>301</v>
      </c>
      <c r="F161" s="78" t="s">
        <v>546</v>
      </c>
      <c r="G161" s="7" t="s">
        <v>401</v>
      </c>
      <c r="H161" s="43">
        <v>42439</v>
      </c>
      <c r="I161" s="244" t="s">
        <v>349</v>
      </c>
    </row>
    <row r="162" spans="1:10" ht="37.5" hidden="1" outlineLevel="1" thickTop="1" thickBot="1" x14ac:dyDescent="0.3">
      <c r="A162" s="271" t="str">
        <f t="shared" si="2"/>
        <v>2OP.1-1</v>
      </c>
      <c r="B162" s="268" t="s">
        <v>1115</v>
      </c>
      <c r="C162" s="268" t="s">
        <v>1126</v>
      </c>
      <c r="D162" s="101">
        <v>2.1019999999999999</v>
      </c>
      <c r="E162" s="22" t="s">
        <v>302</v>
      </c>
      <c r="F162" s="78" t="s">
        <v>547</v>
      </c>
      <c r="G162" s="7" t="s">
        <v>265</v>
      </c>
      <c r="H162" s="7" t="s">
        <v>286</v>
      </c>
      <c r="I162" s="244" t="s">
        <v>350</v>
      </c>
      <c r="J162" s="164" t="s">
        <v>985</v>
      </c>
    </row>
    <row r="163" spans="1:10" ht="27" hidden="1" outlineLevel="1" thickTop="1" thickBot="1" x14ac:dyDescent="0.3">
      <c r="A163" s="271" t="str">
        <f t="shared" si="2"/>
        <v>2OP.1-1</v>
      </c>
      <c r="B163" s="268" t="s">
        <v>1115</v>
      </c>
      <c r="C163" s="268" t="s">
        <v>1126</v>
      </c>
      <c r="D163" s="101">
        <v>2.1030000000000002</v>
      </c>
      <c r="E163" s="21" t="s">
        <v>303</v>
      </c>
      <c r="F163" s="77" t="s">
        <v>548</v>
      </c>
      <c r="G163" s="7" t="s">
        <v>734</v>
      </c>
      <c r="H163" s="7" t="s">
        <v>286</v>
      </c>
      <c r="I163" s="244" t="s">
        <v>351</v>
      </c>
      <c r="J163" s="164" t="s">
        <v>840</v>
      </c>
    </row>
    <row r="164" spans="1:10" ht="39.75" hidden="1" outlineLevel="1" thickTop="1" thickBot="1" x14ac:dyDescent="0.3">
      <c r="A164" s="271" t="str">
        <f t="shared" si="2"/>
        <v>2OP.1-1</v>
      </c>
      <c r="B164" s="268" t="s">
        <v>1115</v>
      </c>
      <c r="C164" s="268" t="s">
        <v>1126</v>
      </c>
      <c r="D164" s="101">
        <v>2.1040000000000001</v>
      </c>
      <c r="E164" s="21" t="s">
        <v>807</v>
      </c>
      <c r="F164" s="77" t="s">
        <v>549</v>
      </c>
      <c r="G164" s="7" t="s">
        <v>734</v>
      </c>
      <c r="H164" s="43">
        <v>42439</v>
      </c>
      <c r="I164" s="244" t="s">
        <v>351</v>
      </c>
    </row>
    <row r="165" spans="1:10" ht="39.75" hidden="1" outlineLevel="1" thickTop="1" thickBot="1" x14ac:dyDescent="0.3">
      <c r="A165" s="271" t="str">
        <f t="shared" si="2"/>
        <v>2OP.1-1</v>
      </c>
      <c r="B165" s="268" t="s">
        <v>1115</v>
      </c>
      <c r="C165" s="268" t="s">
        <v>1126</v>
      </c>
      <c r="D165" s="101">
        <v>2.105</v>
      </c>
      <c r="E165" s="22" t="s">
        <v>304</v>
      </c>
      <c r="F165" s="78" t="s">
        <v>550</v>
      </c>
      <c r="G165" s="7" t="s">
        <v>734</v>
      </c>
      <c r="H165" s="43">
        <v>42439</v>
      </c>
      <c r="I165" s="244" t="s">
        <v>351</v>
      </c>
    </row>
    <row r="166" spans="1:10" ht="37.5" hidden="1" outlineLevel="1" thickTop="1" thickBot="1" x14ac:dyDescent="0.3">
      <c r="A166" s="271" t="str">
        <f t="shared" si="2"/>
        <v>2OP.1-1</v>
      </c>
      <c r="B166" s="268" t="s">
        <v>1115</v>
      </c>
      <c r="C166" s="268" t="s">
        <v>1126</v>
      </c>
      <c r="D166" s="101">
        <v>2.1059999999999999</v>
      </c>
      <c r="E166" s="22" t="s">
        <v>305</v>
      </c>
      <c r="F166" s="78" t="s">
        <v>547</v>
      </c>
      <c r="G166" s="7" t="s">
        <v>265</v>
      </c>
      <c r="H166" s="7" t="s">
        <v>286</v>
      </c>
      <c r="I166" s="244" t="s">
        <v>349</v>
      </c>
      <c r="J166" s="164" t="s">
        <v>986</v>
      </c>
    </row>
    <row r="167" spans="1:10" ht="27" hidden="1" outlineLevel="1" thickTop="1" thickBot="1" x14ac:dyDescent="0.3">
      <c r="A167" s="271" t="str">
        <f t="shared" si="2"/>
        <v>2OP.1-1</v>
      </c>
      <c r="B167" s="268" t="s">
        <v>1115</v>
      </c>
      <c r="C167" s="268" t="s">
        <v>1126</v>
      </c>
      <c r="D167" s="101">
        <v>2.1070000000000002</v>
      </c>
      <c r="E167" s="21" t="s">
        <v>306</v>
      </c>
      <c r="F167" s="77" t="s">
        <v>551</v>
      </c>
      <c r="G167" s="7" t="s">
        <v>734</v>
      </c>
      <c r="H167" s="7" t="s">
        <v>286</v>
      </c>
      <c r="I167" s="244" t="s">
        <v>351</v>
      </c>
    </row>
    <row r="168" spans="1:10" ht="39.75" hidden="1" outlineLevel="1" thickTop="1" thickBot="1" x14ac:dyDescent="0.3">
      <c r="A168" s="271" t="str">
        <f t="shared" si="2"/>
        <v>2OP.1-1</v>
      </c>
      <c r="B168" s="268" t="s">
        <v>1115</v>
      </c>
      <c r="C168" s="268" t="s">
        <v>1126</v>
      </c>
      <c r="D168" s="100">
        <v>2.1080000000000001</v>
      </c>
      <c r="E168" s="22" t="s">
        <v>307</v>
      </c>
      <c r="F168" s="78" t="s">
        <v>552</v>
      </c>
      <c r="G168" s="65" t="s">
        <v>44</v>
      </c>
      <c r="H168" s="67">
        <v>42430</v>
      </c>
      <c r="I168" s="244" t="s">
        <v>350</v>
      </c>
      <c r="J168" s="164" t="s">
        <v>983</v>
      </c>
    </row>
    <row r="169" spans="1:10" ht="35.25" hidden="1" outlineLevel="1" thickTop="1" thickBot="1" x14ac:dyDescent="0.3">
      <c r="A169" s="271" t="str">
        <f t="shared" si="2"/>
        <v>2OP.1-1</v>
      </c>
      <c r="B169" s="268" t="s">
        <v>1115</v>
      </c>
      <c r="C169" s="268" t="s">
        <v>1126</v>
      </c>
      <c r="D169" s="101">
        <v>2.109</v>
      </c>
      <c r="E169" s="23" t="s">
        <v>554</v>
      </c>
      <c r="F169" s="79" t="s">
        <v>553</v>
      </c>
      <c r="G169" s="7" t="s">
        <v>734</v>
      </c>
      <c r="H169" s="43">
        <v>42552</v>
      </c>
      <c r="I169" s="244"/>
    </row>
    <row r="170" spans="1:10" ht="27" hidden="1" outlineLevel="1" thickTop="1" thickBot="1" x14ac:dyDescent="0.3">
      <c r="A170" s="271" t="str">
        <f t="shared" si="2"/>
        <v>2OP.1-1</v>
      </c>
      <c r="B170" s="268" t="s">
        <v>1115</v>
      </c>
      <c r="C170" s="268" t="s">
        <v>1126</v>
      </c>
      <c r="D170" s="101">
        <v>2.11</v>
      </c>
      <c r="E170" s="21" t="s">
        <v>308</v>
      </c>
      <c r="F170" s="77" t="s">
        <v>555</v>
      </c>
      <c r="G170" s="7" t="s">
        <v>734</v>
      </c>
      <c r="H170" s="43">
        <v>42439</v>
      </c>
      <c r="I170" s="244" t="s">
        <v>351</v>
      </c>
    </row>
    <row r="171" spans="1:10" ht="97.5" hidden="1" outlineLevel="1" thickTop="1" thickBot="1" x14ac:dyDescent="0.3">
      <c r="A171" s="271" t="str">
        <f t="shared" si="2"/>
        <v>2OP.1-1</v>
      </c>
      <c r="B171" s="268" t="s">
        <v>1115</v>
      </c>
      <c r="C171" s="268" t="s">
        <v>1126</v>
      </c>
      <c r="D171" s="101">
        <v>2.1110000000000002</v>
      </c>
      <c r="E171" s="22" t="s">
        <v>309</v>
      </c>
      <c r="F171" s="78" t="s">
        <v>556</v>
      </c>
      <c r="G171" s="7" t="s">
        <v>47</v>
      </c>
      <c r="H171" s="43">
        <v>42300</v>
      </c>
      <c r="I171" s="244" t="s">
        <v>350</v>
      </c>
      <c r="J171" s="164" t="s">
        <v>843</v>
      </c>
    </row>
    <row r="172" spans="1:10" ht="27" hidden="1" outlineLevel="1" thickTop="1" thickBot="1" x14ac:dyDescent="0.3">
      <c r="A172" s="271" t="str">
        <f t="shared" si="2"/>
        <v>2OP.1-1</v>
      </c>
      <c r="B172" s="268" t="s">
        <v>1115</v>
      </c>
      <c r="C172" s="268" t="s">
        <v>1126</v>
      </c>
      <c r="D172" s="101">
        <v>2.1120000000000001</v>
      </c>
      <c r="E172" s="144" t="s">
        <v>310</v>
      </c>
      <c r="F172" s="85" t="s">
        <v>557</v>
      </c>
      <c r="G172" s="7" t="s">
        <v>740</v>
      </c>
      <c r="H172" s="43">
        <v>42439</v>
      </c>
      <c r="I172" s="244" t="s">
        <v>350</v>
      </c>
    </row>
    <row r="173" spans="1:10" ht="65.25" hidden="1" outlineLevel="1" thickTop="1" thickBot="1" x14ac:dyDescent="0.3">
      <c r="A173" s="271" t="str">
        <f t="shared" si="2"/>
        <v>2OP.1-1</v>
      </c>
      <c r="B173" s="268" t="s">
        <v>1115</v>
      </c>
      <c r="C173" s="268" t="s">
        <v>1126</v>
      </c>
      <c r="D173" s="101">
        <v>2.113</v>
      </c>
      <c r="E173" s="21" t="s">
        <v>311</v>
      </c>
      <c r="F173" s="77" t="s">
        <v>558</v>
      </c>
      <c r="G173" s="7" t="s">
        <v>396</v>
      </c>
      <c r="H173" s="43">
        <v>42461</v>
      </c>
      <c r="I173" s="244" t="s">
        <v>350</v>
      </c>
      <c r="J173" s="164" t="s">
        <v>842</v>
      </c>
    </row>
    <row r="174" spans="1:10" ht="51" hidden="1" outlineLevel="1" thickTop="1" thickBot="1" x14ac:dyDescent="0.3">
      <c r="A174" s="271" t="str">
        <f t="shared" si="2"/>
        <v>2OP.1-1</v>
      </c>
      <c r="B174" s="268" t="s">
        <v>1115</v>
      </c>
      <c r="C174" s="268" t="s">
        <v>1126</v>
      </c>
      <c r="D174" s="101">
        <v>2.1139999999999999</v>
      </c>
      <c r="E174" s="21" t="s">
        <v>312</v>
      </c>
      <c r="F174" s="77" t="s">
        <v>559</v>
      </c>
      <c r="G174" s="7" t="s">
        <v>44</v>
      </c>
      <c r="H174" s="43">
        <v>42430</v>
      </c>
      <c r="I174" s="244" t="s">
        <v>350</v>
      </c>
      <c r="J174" s="164" t="s">
        <v>983</v>
      </c>
    </row>
    <row r="175" spans="1:10" ht="39.75" hidden="1" outlineLevel="1" thickTop="1" thickBot="1" x14ac:dyDescent="0.3">
      <c r="A175" s="271" t="str">
        <f t="shared" si="2"/>
        <v>2OP.1-1</v>
      </c>
      <c r="B175" s="268" t="s">
        <v>1115</v>
      </c>
      <c r="C175" s="268" t="s">
        <v>1126</v>
      </c>
      <c r="D175" s="101">
        <v>2.1150000000000002</v>
      </c>
      <c r="E175" s="21" t="s">
        <v>313</v>
      </c>
      <c r="F175" s="77" t="s">
        <v>560</v>
      </c>
      <c r="G175" s="7" t="s">
        <v>737</v>
      </c>
      <c r="H175" s="43">
        <v>42461</v>
      </c>
      <c r="I175" s="244" t="s">
        <v>350</v>
      </c>
    </row>
    <row r="176" spans="1:10" ht="52.5" hidden="1" outlineLevel="1" thickTop="1" thickBot="1" x14ac:dyDescent="0.3">
      <c r="A176" s="271" t="str">
        <f t="shared" si="2"/>
        <v>2OP.1-1</v>
      </c>
      <c r="B176" s="268" t="s">
        <v>1115</v>
      </c>
      <c r="C176" s="268" t="s">
        <v>1126</v>
      </c>
      <c r="D176" s="101">
        <v>2.1160000000000001</v>
      </c>
      <c r="E176" s="21" t="s">
        <v>808</v>
      </c>
      <c r="F176" s="77" t="s">
        <v>561</v>
      </c>
      <c r="G176" s="69" t="s">
        <v>44</v>
      </c>
      <c r="H176" s="43">
        <v>42459</v>
      </c>
      <c r="I176" s="244" t="s">
        <v>351</v>
      </c>
      <c r="J176" s="164" t="s">
        <v>983</v>
      </c>
    </row>
    <row r="177" spans="1:10" ht="52.5" hidden="1" outlineLevel="1" thickTop="1" thickBot="1" x14ac:dyDescent="0.3">
      <c r="A177" s="271" t="str">
        <f t="shared" si="2"/>
        <v>2OP.1-1</v>
      </c>
      <c r="B177" s="268" t="s">
        <v>1115</v>
      </c>
      <c r="C177" s="268" t="s">
        <v>1126</v>
      </c>
      <c r="D177" s="101">
        <v>2.117</v>
      </c>
      <c r="E177" s="21" t="s">
        <v>564</v>
      </c>
      <c r="F177" s="77" t="s">
        <v>562</v>
      </c>
      <c r="G177" s="7" t="s">
        <v>44</v>
      </c>
      <c r="H177" s="43">
        <v>42459</v>
      </c>
      <c r="I177" s="244" t="s">
        <v>349</v>
      </c>
    </row>
    <row r="178" spans="1:10" ht="52.5" hidden="1" outlineLevel="1" thickTop="1" thickBot="1" x14ac:dyDescent="0.3">
      <c r="A178" s="271" t="str">
        <f t="shared" si="2"/>
        <v>2OP.1-1</v>
      </c>
      <c r="B178" s="268" t="s">
        <v>1115</v>
      </c>
      <c r="C178" s="268" t="s">
        <v>1126</v>
      </c>
      <c r="D178" s="101">
        <v>2.1179999999999999</v>
      </c>
      <c r="E178" s="21" t="s">
        <v>314</v>
      </c>
      <c r="F178" s="77" t="s">
        <v>563</v>
      </c>
      <c r="G178" s="7" t="s">
        <v>737</v>
      </c>
      <c r="H178" s="43">
        <v>42459</v>
      </c>
      <c r="I178" s="244" t="s">
        <v>350</v>
      </c>
      <c r="J178" s="164" t="s">
        <v>844</v>
      </c>
    </row>
    <row r="179" spans="1:10" ht="52.5" hidden="1" outlineLevel="1" thickTop="1" thickBot="1" x14ac:dyDescent="0.3">
      <c r="A179" s="271" t="str">
        <f t="shared" si="2"/>
        <v>2OP.1-1</v>
      </c>
      <c r="B179" s="268" t="s">
        <v>1115</v>
      </c>
      <c r="C179" s="268" t="s">
        <v>1126</v>
      </c>
      <c r="D179" s="101">
        <v>2.1190000000000002</v>
      </c>
      <c r="E179" s="21" t="s">
        <v>809</v>
      </c>
      <c r="F179" s="77" t="s">
        <v>565</v>
      </c>
      <c r="G179" s="7" t="s">
        <v>44</v>
      </c>
      <c r="H179" s="43">
        <v>42459</v>
      </c>
      <c r="I179" s="244" t="s">
        <v>349</v>
      </c>
    </row>
    <row r="180" spans="1:10" ht="52.5" hidden="1" outlineLevel="1" thickTop="1" thickBot="1" x14ac:dyDescent="0.3">
      <c r="A180" s="271" t="str">
        <f t="shared" si="2"/>
        <v>2OP.1-1</v>
      </c>
      <c r="B180" s="268" t="s">
        <v>1115</v>
      </c>
      <c r="C180" s="268" t="s">
        <v>1126</v>
      </c>
      <c r="D180" s="101">
        <v>2.12</v>
      </c>
      <c r="E180" s="21" t="s">
        <v>315</v>
      </c>
      <c r="F180" s="77" t="s">
        <v>566</v>
      </c>
      <c r="G180" s="7" t="s">
        <v>738</v>
      </c>
      <c r="H180" s="43">
        <v>42522</v>
      </c>
      <c r="I180" s="244" t="s">
        <v>350</v>
      </c>
    </row>
    <row r="181" spans="1:10" ht="169.5" hidden="1" outlineLevel="1" thickTop="1" thickBot="1" x14ac:dyDescent="0.3">
      <c r="A181" s="271" t="str">
        <f t="shared" si="2"/>
        <v>2OP.1-1</v>
      </c>
      <c r="B181" s="268" t="s">
        <v>1115</v>
      </c>
      <c r="C181" s="268" t="s">
        <v>1126</v>
      </c>
      <c r="D181" s="101">
        <v>2.121</v>
      </c>
      <c r="E181" s="21" t="s">
        <v>316</v>
      </c>
      <c r="F181" s="77" t="s">
        <v>567</v>
      </c>
      <c r="G181" s="7" t="s">
        <v>739</v>
      </c>
      <c r="H181" s="43">
        <v>42459</v>
      </c>
      <c r="I181" s="244" t="s">
        <v>350</v>
      </c>
      <c r="J181" s="164" t="s">
        <v>845</v>
      </c>
    </row>
    <row r="182" spans="1:10" ht="52.5" hidden="1" outlineLevel="1" thickTop="1" thickBot="1" x14ac:dyDescent="0.3">
      <c r="A182" s="271" t="str">
        <f t="shared" si="2"/>
        <v>2OP.1-1</v>
      </c>
      <c r="B182" s="268" t="s">
        <v>1115</v>
      </c>
      <c r="C182" s="268" t="s">
        <v>1126</v>
      </c>
      <c r="D182" s="344">
        <v>2.1219999999999999</v>
      </c>
      <c r="E182" s="22" t="s">
        <v>317</v>
      </c>
      <c r="F182" s="78" t="s">
        <v>568</v>
      </c>
      <c r="G182" s="8" t="s">
        <v>396</v>
      </c>
      <c r="H182" s="316">
        <v>42461</v>
      </c>
      <c r="I182" s="244" t="s">
        <v>349</v>
      </c>
      <c r="J182" s="164" t="s">
        <v>846</v>
      </c>
    </row>
    <row r="183" spans="1:10" ht="16.5" hidden="1" outlineLevel="1" thickTop="1" thickBot="1" x14ac:dyDescent="0.3">
      <c r="A183" s="271" t="str">
        <f t="shared" si="2"/>
        <v>2OP.1-1</v>
      </c>
      <c r="B183" s="268" t="s">
        <v>1115</v>
      </c>
      <c r="C183" s="268" t="s">
        <v>1126</v>
      </c>
      <c r="D183" s="345"/>
      <c r="E183" s="21" t="s">
        <v>318</v>
      </c>
      <c r="F183" s="77" t="s">
        <v>569</v>
      </c>
      <c r="G183" s="7" t="s">
        <v>734</v>
      </c>
      <c r="H183" s="317"/>
      <c r="I183" s="244" t="s">
        <v>351</v>
      </c>
    </row>
    <row r="184" spans="1:10" ht="27" hidden="1" outlineLevel="1" thickTop="1" thickBot="1" x14ac:dyDescent="0.3">
      <c r="A184" s="271" t="str">
        <f t="shared" si="2"/>
        <v>2OP.1-1</v>
      </c>
      <c r="B184" s="268" t="s">
        <v>1115</v>
      </c>
      <c r="C184" s="268" t="s">
        <v>1126</v>
      </c>
      <c r="D184" s="101">
        <v>2.1230000000000002</v>
      </c>
      <c r="E184" s="21" t="s">
        <v>319</v>
      </c>
      <c r="F184" s="77" t="s">
        <v>570</v>
      </c>
      <c r="G184" s="7" t="s">
        <v>401</v>
      </c>
      <c r="H184" s="43">
        <v>42439</v>
      </c>
      <c r="I184" s="244" t="s">
        <v>351</v>
      </c>
    </row>
    <row r="185" spans="1:10" ht="39.75" hidden="1" outlineLevel="1" thickTop="1" thickBot="1" x14ac:dyDescent="0.3">
      <c r="A185" s="271" t="str">
        <f t="shared" si="2"/>
        <v>2OP.1-1</v>
      </c>
      <c r="B185" s="268" t="s">
        <v>1115</v>
      </c>
      <c r="C185" s="268" t="s">
        <v>1126</v>
      </c>
      <c r="D185" s="100">
        <v>2.1240000000000001</v>
      </c>
      <c r="E185" s="22" t="s">
        <v>573</v>
      </c>
      <c r="F185" s="78" t="s">
        <v>571</v>
      </c>
      <c r="G185" s="65" t="s">
        <v>401</v>
      </c>
      <c r="H185" s="67">
        <v>42439</v>
      </c>
      <c r="I185" s="244" t="s">
        <v>351</v>
      </c>
    </row>
    <row r="186" spans="1:10" ht="27" hidden="1" outlineLevel="1" thickTop="1" thickBot="1" x14ac:dyDescent="0.3">
      <c r="A186" s="271" t="str">
        <f t="shared" si="2"/>
        <v>2OP.1-1</v>
      </c>
      <c r="B186" s="268" t="s">
        <v>1115</v>
      </c>
      <c r="C186" s="268" t="s">
        <v>1126</v>
      </c>
      <c r="D186" s="101">
        <v>2.125</v>
      </c>
      <c r="E186" s="21" t="s">
        <v>320</v>
      </c>
      <c r="F186" s="77" t="s">
        <v>572</v>
      </c>
      <c r="G186" s="7" t="s">
        <v>401</v>
      </c>
      <c r="H186" s="43">
        <v>42439</v>
      </c>
      <c r="I186" s="244" t="s">
        <v>351</v>
      </c>
    </row>
    <row r="187" spans="1:10" ht="39.75" hidden="1" outlineLevel="1" thickTop="1" thickBot="1" x14ac:dyDescent="0.3">
      <c r="A187" s="271" t="str">
        <f t="shared" si="2"/>
        <v>2OP.1-1</v>
      </c>
      <c r="B187" s="268" t="s">
        <v>1115</v>
      </c>
      <c r="C187" s="268" t="s">
        <v>1126</v>
      </c>
      <c r="D187" s="344">
        <v>2.1259999999999999</v>
      </c>
      <c r="E187" s="22" t="s">
        <v>321</v>
      </c>
      <c r="F187" s="78" t="s">
        <v>574</v>
      </c>
      <c r="G187" s="65" t="s">
        <v>401</v>
      </c>
      <c r="H187" s="44">
        <v>42439</v>
      </c>
      <c r="I187" s="244" t="s">
        <v>350</v>
      </c>
    </row>
    <row r="188" spans="1:10" ht="52.5" hidden="1" outlineLevel="1" thickTop="1" thickBot="1" x14ac:dyDescent="0.3">
      <c r="A188" s="271" t="str">
        <f t="shared" si="2"/>
        <v>2OP.1-1</v>
      </c>
      <c r="B188" s="268" t="s">
        <v>1115</v>
      </c>
      <c r="C188" s="268" t="s">
        <v>1126</v>
      </c>
      <c r="D188" s="354"/>
      <c r="E188" s="260" t="s">
        <v>322</v>
      </c>
      <c r="F188" s="78" t="s">
        <v>575</v>
      </c>
      <c r="G188" s="7" t="s">
        <v>404</v>
      </c>
      <c r="H188" s="95">
        <v>42511</v>
      </c>
      <c r="I188" s="244"/>
    </row>
    <row r="189" spans="1:10" ht="49.5" hidden="1" outlineLevel="1" thickTop="1" thickBot="1" x14ac:dyDescent="0.3">
      <c r="A189" s="271" t="str">
        <f t="shared" si="2"/>
        <v>2OP.1-1</v>
      </c>
      <c r="B189" s="268" t="s">
        <v>1115</v>
      </c>
      <c r="C189" s="268" t="s">
        <v>1126</v>
      </c>
      <c r="D189" s="345"/>
      <c r="E189" s="261" t="s">
        <v>323</v>
      </c>
      <c r="F189" s="77" t="s">
        <v>576</v>
      </c>
      <c r="G189" s="7" t="s">
        <v>396</v>
      </c>
      <c r="H189" s="43">
        <v>42511</v>
      </c>
      <c r="I189" s="244"/>
      <c r="J189" s="164" t="s">
        <v>847</v>
      </c>
    </row>
    <row r="190" spans="1:10" ht="65.25" hidden="1" outlineLevel="1" thickTop="1" thickBot="1" x14ac:dyDescent="0.3">
      <c r="A190" s="271" t="str">
        <f t="shared" si="2"/>
        <v>2OP.1-1</v>
      </c>
      <c r="B190" s="268" t="s">
        <v>1115</v>
      </c>
      <c r="C190" s="268" t="s">
        <v>1126</v>
      </c>
      <c r="D190" s="101">
        <v>2.1269999999999998</v>
      </c>
      <c r="E190" s="21" t="s">
        <v>324</v>
      </c>
      <c r="F190" s="77" t="s">
        <v>577</v>
      </c>
      <c r="G190" s="7" t="s">
        <v>47</v>
      </c>
      <c r="H190" s="316">
        <v>42439</v>
      </c>
      <c r="I190" s="244" t="s">
        <v>350</v>
      </c>
      <c r="J190" s="164" t="s">
        <v>848</v>
      </c>
    </row>
    <row r="191" spans="1:10" ht="121.5" hidden="1" outlineLevel="1" thickTop="1" thickBot="1" x14ac:dyDescent="0.3">
      <c r="A191" s="271" t="str">
        <f t="shared" si="2"/>
        <v>2OP.1-1</v>
      </c>
      <c r="B191" s="268" t="s">
        <v>1115</v>
      </c>
      <c r="C191" s="268" t="s">
        <v>1126</v>
      </c>
      <c r="D191" s="101">
        <v>2.1280000000000001</v>
      </c>
      <c r="E191" s="21" t="s">
        <v>325</v>
      </c>
      <c r="F191" s="77" t="s">
        <v>578</v>
      </c>
      <c r="G191" s="7" t="s">
        <v>746</v>
      </c>
      <c r="H191" s="317"/>
      <c r="I191" s="244" t="s">
        <v>350</v>
      </c>
      <c r="J191" s="164" t="s">
        <v>850</v>
      </c>
    </row>
    <row r="192" spans="1:10" ht="52.5" hidden="1" outlineLevel="1" thickTop="1" thickBot="1" x14ac:dyDescent="0.3">
      <c r="A192" s="271" t="str">
        <f t="shared" si="2"/>
        <v>2OP.1-1</v>
      </c>
      <c r="B192" s="268" t="s">
        <v>1115</v>
      </c>
      <c r="C192" s="268" t="s">
        <v>1126</v>
      </c>
      <c r="D192" s="101">
        <v>2.129</v>
      </c>
      <c r="E192" s="21" t="s">
        <v>326</v>
      </c>
      <c r="F192" s="77" t="s">
        <v>579</v>
      </c>
      <c r="G192" s="7" t="s">
        <v>396</v>
      </c>
      <c r="H192" s="43">
        <v>42439</v>
      </c>
      <c r="I192" s="244" t="s">
        <v>349</v>
      </c>
      <c r="J192" s="164" t="s">
        <v>849</v>
      </c>
    </row>
    <row r="193" spans="1:10" ht="52.5" hidden="1" outlineLevel="1" thickTop="1" thickBot="1" x14ac:dyDescent="0.3">
      <c r="A193" s="271" t="str">
        <f t="shared" si="2"/>
        <v>2OP.1-1</v>
      </c>
      <c r="B193" s="268" t="s">
        <v>1115</v>
      </c>
      <c r="C193" s="268" t="s">
        <v>1126</v>
      </c>
      <c r="D193" s="136">
        <v>2.13</v>
      </c>
      <c r="E193" s="22" t="s">
        <v>869</v>
      </c>
      <c r="F193" s="78" t="s">
        <v>870</v>
      </c>
      <c r="G193" s="132" t="s">
        <v>396</v>
      </c>
      <c r="H193" s="135">
        <v>42439</v>
      </c>
      <c r="I193" s="244"/>
    </row>
    <row r="194" spans="1:10" ht="85.5" hidden="1" outlineLevel="1" thickTop="1" thickBot="1" x14ac:dyDescent="0.3">
      <c r="A194" s="271" t="str">
        <f t="shared" si="2"/>
        <v>2OP.1-1</v>
      </c>
      <c r="B194" s="268" t="s">
        <v>1115</v>
      </c>
      <c r="C194" s="268" t="s">
        <v>1126</v>
      </c>
      <c r="D194" s="143">
        <v>2.1309999999999998</v>
      </c>
      <c r="E194" s="144" t="s">
        <v>327</v>
      </c>
      <c r="F194" s="145" t="s">
        <v>871</v>
      </c>
      <c r="G194" s="57" t="s">
        <v>397</v>
      </c>
      <c r="H194" s="146" t="s">
        <v>872</v>
      </c>
      <c r="I194" s="244" t="s">
        <v>350</v>
      </c>
      <c r="J194" s="164" t="s">
        <v>851</v>
      </c>
    </row>
    <row r="195" spans="1:10" ht="16.5" hidden="1" outlineLevel="1" thickTop="1" thickBot="1" x14ac:dyDescent="0.3">
      <c r="A195" s="271" t="str">
        <f t="shared" si="2"/>
        <v>2OP.1-1</v>
      </c>
      <c r="B195" s="268" t="s">
        <v>1115</v>
      </c>
      <c r="C195" s="268" t="s">
        <v>1126</v>
      </c>
      <c r="D195" s="343">
        <v>2.1320000000000001</v>
      </c>
      <c r="E195" s="22" t="s">
        <v>877</v>
      </c>
      <c r="F195" s="298" t="s">
        <v>1078</v>
      </c>
      <c r="G195" s="132" t="s">
        <v>1071</v>
      </c>
      <c r="H195" s="135"/>
      <c r="I195" s="244" t="s">
        <v>349</v>
      </c>
    </row>
    <row r="196" spans="1:10" ht="16.5" hidden="1" outlineLevel="1" thickTop="1" thickBot="1" x14ac:dyDescent="0.3">
      <c r="A196" s="271" t="str">
        <f t="shared" ref="A196:A259" si="3">B196&amp;C196</f>
        <v>2OP.1-1</v>
      </c>
      <c r="B196" s="268" t="s">
        <v>1115</v>
      </c>
      <c r="C196" s="268" t="s">
        <v>1126</v>
      </c>
      <c r="D196" s="303"/>
      <c r="E196" s="22" t="s">
        <v>876</v>
      </c>
      <c r="F196" s="299"/>
      <c r="G196" s="132" t="s">
        <v>1071</v>
      </c>
      <c r="H196" s="135" t="s">
        <v>878</v>
      </c>
      <c r="I196" s="244" t="s">
        <v>351</v>
      </c>
    </row>
    <row r="197" spans="1:10" ht="16.5" hidden="1" outlineLevel="1" thickTop="1" thickBot="1" x14ac:dyDescent="0.3">
      <c r="A197" s="271" t="str">
        <f t="shared" si="3"/>
        <v>2OP.1-1</v>
      </c>
      <c r="B197" s="268" t="s">
        <v>1115</v>
      </c>
      <c r="C197" s="268" t="s">
        <v>1126</v>
      </c>
      <c r="D197" s="303"/>
      <c r="E197" s="22" t="s">
        <v>875</v>
      </c>
      <c r="F197" s="299"/>
      <c r="G197" s="132" t="s">
        <v>1071</v>
      </c>
      <c r="H197" s="135" t="s">
        <v>878</v>
      </c>
      <c r="I197" s="263" t="s">
        <v>351</v>
      </c>
    </row>
    <row r="198" spans="1:10" ht="27" hidden="1" outlineLevel="1" thickTop="1" thickBot="1" x14ac:dyDescent="0.3">
      <c r="A198" s="271" t="str">
        <f t="shared" si="3"/>
        <v>2OP.1-1</v>
      </c>
      <c r="B198" s="268" t="s">
        <v>1115</v>
      </c>
      <c r="C198" s="268" t="s">
        <v>1126</v>
      </c>
      <c r="D198" s="303"/>
      <c r="E198" s="22" t="s">
        <v>874</v>
      </c>
      <c r="F198" s="299"/>
      <c r="G198" s="132" t="s">
        <v>1071</v>
      </c>
      <c r="H198" s="135" t="s">
        <v>878</v>
      </c>
      <c r="I198" s="263" t="s">
        <v>351</v>
      </c>
    </row>
    <row r="199" spans="1:10" ht="16.5" hidden="1" outlineLevel="1" thickTop="1" thickBot="1" x14ac:dyDescent="0.3">
      <c r="A199" s="271" t="str">
        <f t="shared" si="3"/>
        <v>2OP.1-1</v>
      </c>
      <c r="B199" s="268" t="s">
        <v>1115</v>
      </c>
      <c r="C199" s="268" t="s">
        <v>1126</v>
      </c>
      <c r="D199" s="303"/>
      <c r="E199" s="22" t="s">
        <v>873</v>
      </c>
      <c r="F199" s="299"/>
      <c r="G199" s="132" t="s">
        <v>1071</v>
      </c>
      <c r="H199" s="135" t="s">
        <v>878</v>
      </c>
      <c r="I199" s="244" t="s">
        <v>351</v>
      </c>
    </row>
    <row r="200" spans="1:10" ht="27" hidden="1" outlineLevel="1" thickTop="1" thickBot="1" x14ac:dyDescent="0.3">
      <c r="A200" s="271" t="str">
        <f t="shared" si="3"/>
        <v>2OP.1-1</v>
      </c>
      <c r="B200" s="268" t="s">
        <v>1115</v>
      </c>
      <c r="C200" s="268" t="s">
        <v>1126</v>
      </c>
      <c r="D200" s="304"/>
      <c r="E200" s="157" t="s">
        <v>864</v>
      </c>
      <c r="F200" s="300"/>
      <c r="G200" s="151" t="s">
        <v>1070</v>
      </c>
      <c r="H200" s="156" t="s">
        <v>879</v>
      </c>
      <c r="I200" s="244"/>
    </row>
    <row r="201" spans="1:10" ht="116.25" hidden="1" outlineLevel="1" thickTop="1" thickBot="1" x14ac:dyDescent="0.3">
      <c r="A201" s="271" t="str">
        <f t="shared" si="3"/>
        <v>2OP.1-1</v>
      </c>
      <c r="B201" s="268" t="s">
        <v>1115</v>
      </c>
      <c r="C201" s="268" t="s">
        <v>1126</v>
      </c>
      <c r="D201" s="302">
        <v>2.133</v>
      </c>
      <c r="E201" s="155" t="s">
        <v>1023</v>
      </c>
      <c r="F201" s="298" t="s">
        <v>1074</v>
      </c>
      <c r="G201" s="154" t="s">
        <v>47</v>
      </c>
      <c r="H201" s="146" t="s">
        <v>1039</v>
      </c>
      <c r="I201" s="244"/>
    </row>
    <row r="202" spans="1:10" ht="39.75" hidden="1" outlineLevel="1" thickTop="1" thickBot="1" x14ac:dyDescent="0.3">
      <c r="A202" s="271" t="str">
        <f t="shared" si="3"/>
        <v>2OP.1-1</v>
      </c>
      <c r="B202" s="268" t="s">
        <v>1115</v>
      </c>
      <c r="C202" s="268" t="s">
        <v>1126</v>
      </c>
      <c r="D202" s="303"/>
      <c r="E202" s="155" t="s">
        <v>1020</v>
      </c>
      <c r="F202" s="299"/>
      <c r="G202" s="154" t="s">
        <v>47</v>
      </c>
      <c r="H202" s="146" t="s">
        <v>1039</v>
      </c>
      <c r="I202" s="244"/>
      <c r="J202" s="164" t="s">
        <v>1017</v>
      </c>
    </row>
    <row r="203" spans="1:10" ht="39.75" hidden="1" outlineLevel="1" thickTop="1" thickBot="1" x14ac:dyDescent="0.3">
      <c r="A203" s="271" t="str">
        <f t="shared" si="3"/>
        <v>2OP.1-1</v>
      </c>
      <c r="B203" s="268" t="s">
        <v>1115</v>
      </c>
      <c r="C203" s="268" t="s">
        <v>1126</v>
      </c>
      <c r="D203" s="303"/>
      <c r="E203" s="155" t="s">
        <v>1022</v>
      </c>
      <c r="F203" s="299"/>
      <c r="G203" s="154" t="s">
        <v>47</v>
      </c>
      <c r="H203" s="146" t="s">
        <v>1039</v>
      </c>
      <c r="I203" s="244" t="s">
        <v>350</v>
      </c>
      <c r="J203" s="164" t="s">
        <v>1018</v>
      </c>
    </row>
    <row r="204" spans="1:10" ht="90.75" hidden="1" outlineLevel="1" thickTop="1" thickBot="1" x14ac:dyDescent="0.3">
      <c r="A204" s="271" t="str">
        <f t="shared" si="3"/>
        <v>2OP.1-1</v>
      </c>
      <c r="B204" s="268" t="s">
        <v>1115</v>
      </c>
      <c r="C204" s="268" t="s">
        <v>1126</v>
      </c>
      <c r="D204" s="304"/>
      <c r="E204" s="155" t="s">
        <v>1021</v>
      </c>
      <c r="F204" s="300"/>
      <c r="G204" s="154" t="s">
        <v>47</v>
      </c>
      <c r="H204" s="146" t="s">
        <v>1039</v>
      </c>
      <c r="I204" s="244" t="s">
        <v>349</v>
      </c>
      <c r="J204" s="164" t="s">
        <v>1019</v>
      </c>
    </row>
    <row r="205" spans="1:10" ht="97.5" hidden="1" outlineLevel="1" thickTop="1" thickBot="1" x14ac:dyDescent="0.3">
      <c r="A205" s="271" t="str">
        <f t="shared" si="3"/>
        <v>2OP.1-1</v>
      </c>
      <c r="B205" s="268" t="s">
        <v>1115</v>
      </c>
      <c r="C205" s="268" t="s">
        <v>1126</v>
      </c>
      <c r="D205" s="302">
        <v>2.1339999999999999</v>
      </c>
      <c r="E205" s="155" t="s">
        <v>1045</v>
      </c>
      <c r="F205" s="301" t="s">
        <v>1058</v>
      </c>
      <c r="G205" s="154" t="s">
        <v>1106</v>
      </c>
      <c r="H205" s="146"/>
      <c r="I205" s="244"/>
      <c r="J205" s="164" t="s">
        <v>1060</v>
      </c>
    </row>
    <row r="206" spans="1:10" ht="217.5" hidden="1" outlineLevel="1" thickTop="1" thickBot="1" x14ac:dyDescent="0.3">
      <c r="A206" s="271" t="str">
        <f t="shared" si="3"/>
        <v>2OP.1-1</v>
      </c>
      <c r="B206" s="268" t="s">
        <v>1115</v>
      </c>
      <c r="C206" s="268" t="s">
        <v>1126</v>
      </c>
      <c r="D206" s="303"/>
      <c r="E206" s="155" t="s">
        <v>1046</v>
      </c>
      <c r="F206" s="299"/>
      <c r="G206" s="154" t="s">
        <v>1106</v>
      </c>
      <c r="H206" s="146" t="s">
        <v>1043</v>
      </c>
      <c r="I206" s="244"/>
      <c r="J206" s="164" t="s">
        <v>1059</v>
      </c>
    </row>
    <row r="207" spans="1:10" ht="16.5" hidden="1" outlineLevel="1" thickTop="1" thickBot="1" x14ac:dyDescent="0.3">
      <c r="A207" s="271" t="str">
        <f t="shared" si="3"/>
        <v>2OP.1-1</v>
      </c>
      <c r="B207" s="268" t="s">
        <v>1115</v>
      </c>
      <c r="C207" s="268" t="s">
        <v>1126</v>
      </c>
      <c r="D207" s="303"/>
      <c r="E207" s="310" t="s">
        <v>1047</v>
      </c>
      <c r="F207" s="299"/>
      <c r="G207" s="154" t="s">
        <v>47</v>
      </c>
      <c r="H207" s="146" t="s">
        <v>1039</v>
      </c>
      <c r="I207" s="244"/>
    </row>
    <row r="208" spans="1:10" ht="16.5" hidden="1" outlineLevel="1" thickTop="1" thickBot="1" x14ac:dyDescent="0.3">
      <c r="A208" s="271" t="str">
        <f t="shared" si="3"/>
        <v>2OP.1-1</v>
      </c>
      <c r="B208" s="268" t="s">
        <v>1115</v>
      </c>
      <c r="C208" s="268" t="s">
        <v>1126</v>
      </c>
      <c r="D208" s="303"/>
      <c r="E208" s="311"/>
      <c r="F208" s="299"/>
      <c r="G208" s="154" t="s">
        <v>1057</v>
      </c>
      <c r="H208" s="146" t="s">
        <v>1039</v>
      </c>
      <c r="I208" s="244"/>
    </row>
    <row r="209" spans="1:9" ht="16.5" hidden="1" outlineLevel="1" thickTop="1" thickBot="1" x14ac:dyDescent="0.3">
      <c r="A209" s="271" t="str">
        <f t="shared" si="3"/>
        <v>2OP.1-1</v>
      </c>
      <c r="B209" s="268" t="s">
        <v>1115</v>
      </c>
      <c r="C209" s="268" t="s">
        <v>1126</v>
      </c>
      <c r="D209" s="303"/>
      <c r="E209" s="312"/>
      <c r="F209" s="299"/>
      <c r="G209" s="154"/>
      <c r="H209" s="146"/>
      <c r="I209" s="244"/>
    </row>
    <row r="210" spans="1:9" ht="16.5" hidden="1" outlineLevel="1" thickTop="1" thickBot="1" x14ac:dyDescent="0.3">
      <c r="A210" s="271" t="str">
        <f t="shared" si="3"/>
        <v>2OP.1-1</v>
      </c>
      <c r="B210" s="268" t="s">
        <v>1115</v>
      </c>
      <c r="C210" s="268" t="s">
        <v>1126</v>
      </c>
      <c r="D210" s="303"/>
      <c r="E210" s="310" t="s">
        <v>1048</v>
      </c>
      <c r="F210" s="299"/>
      <c r="G210" s="154" t="s">
        <v>47</v>
      </c>
      <c r="H210" s="146" t="s">
        <v>1039</v>
      </c>
      <c r="I210" s="244"/>
    </row>
    <row r="211" spans="1:9" ht="16.5" hidden="1" outlineLevel="1" thickTop="1" thickBot="1" x14ac:dyDescent="0.3">
      <c r="A211" s="271" t="str">
        <f t="shared" si="3"/>
        <v>2OP.1-1</v>
      </c>
      <c r="B211" s="268" t="s">
        <v>1115</v>
      </c>
      <c r="C211" s="268" t="s">
        <v>1126</v>
      </c>
      <c r="D211" s="303"/>
      <c r="E211" s="311"/>
      <c r="F211" s="299"/>
      <c r="G211" s="154" t="s">
        <v>1057</v>
      </c>
      <c r="H211" s="146" t="s">
        <v>1039</v>
      </c>
      <c r="I211" s="244"/>
    </row>
    <row r="212" spans="1:9" ht="16.5" hidden="1" outlineLevel="1" thickTop="1" thickBot="1" x14ac:dyDescent="0.3">
      <c r="A212" s="271" t="str">
        <f t="shared" si="3"/>
        <v>2OP.1-1</v>
      </c>
      <c r="B212" s="268" t="s">
        <v>1115</v>
      </c>
      <c r="C212" s="268" t="s">
        <v>1126</v>
      </c>
      <c r="D212" s="303"/>
      <c r="E212" s="312"/>
      <c r="F212" s="299"/>
      <c r="G212" s="154"/>
      <c r="H212" s="146"/>
      <c r="I212" s="244"/>
    </row>
    <row r="213" spans="1:9" ht="16.5" hidden="1" outlineLevel="1" thickTop="1" thickBot="1" x14ac:dyDescent="0.3">
      <c r="A213" s="271" t="str">
        <f t="shared" si="3"/>
        <v>2OP.1-1</v>
      </c>
      <c r="B213" s="268" t="s">
        <v>1115</v>
      </c>
      <c r="C213" s="268" t="s">
        <v>1126</v>
      </c>
      <c r="D213" s="303"/>
      <c r="E213" s="310" t="s">
        <v>1049</v>
      </c>
      <c r="F213" s="299"/>
      <c r="G213" s="154" t="s">
        <v>47</v>
      </c>
      <c r="H213" s="146" t="s">
        <v>1039</v>
      </c>
      <c r="I213" s="244"/>
    </row>
    <row r="214" spans="1:9" ht="16.5" hidden="1" outlineLevel="1" thickTop="1" thickBot="1" x14ac:dyDescent="0.3">
      <c r="A214" s="271" t="str">
        <f t="shared" si="3"/>
        <v>2OP.1-1</v>
      </c>
      <c r="B214" s="268" t="s">
        <v>1115</v>
      </c>
      <c r="C214" s="268" t="s">
        <v>1126</v>
      </c>
      <c r="D214" s="303"/>
      <c r="E214" s="311"/>
      <c r="F214" s="299"/>
      <c r="G214" s="154" t="s">
        <v>1057</v>
      </c>
      <c r="H214" s="146" t="s">
        <v>1039</v>
      </c>
      <c r="I214" s="244"/>
    </row>
    <row r="215" spans="1:9" ht="16.5" hidden="1" outlineLevel="1" thickTop="1" thickBot="1" x14ac:dyDescent="0.3">
      <c r="A215" s="271" t="str">
        <f t="shared" si="3"/>
        <v>2OP.1-1</v>
      </c>
      <c r="B215" s="268" t="s">
        <v>1115</v>
      </c>
      <c r="C215" s="268" t="s">
        <v>1126</v>
      </c>
      <c r="D215" s="303"/>
      <c r="E215" s="312"/>
      <c r="F215" s="299"/>
      <c r="G215" s="154"/>
      <c r="H215" s="146"/>
      <c r="I215" s="244"/>
    </row>
    <row r="216" spans="1:9" ht="16.5" hidden="1" outlineLevel="1" thickTop="1" thickBot="1" x14ac:dyDescent="0.3">
      <c r="A216" s="271" t="str">
        <f t="shared" si="3"/>
        <v>2OP.1-1</v>
      </c>
      <c r="B216" s="268" t="s">
        <v>1115</v>
      </c>
      <c r="C216" s="268" t="s">
        <v>1126</v>
      </c>
      <c r="D216" s="303"/>
      <c r="E216" s="310" t="s">
        <v>1050</v>
      </c>
      <c r="F216" s="299"/>
      <c r="G216" s="154" t="s">
        <v>47</v>
      </c>
      <c r="H216" s="146" t="s">
        <v>1039</v>
      </c>
      <c r="I216" s="244"/>
    </row>
    <row r="217" spans="1:9" ht="16.5" hidden="1" outlineLevel="1" thickTop="1" thickBot="1" x14ac:dyDescent="0.3">
      <c r="A217" s="271" t="str">
        <f t="shared" si="3"/>
        <v>2OP.1-1</v>
      </c>
      <c r="B217" s="268" t="s">
        <v>1115</v>
      </c>
      <c r="C217" s="268" t="s">
        <v>1126</v>
      </c>
      <c r="D217" s="303"/>
      <c r="E217" s="311"/>
      <c r="F217" s="299"/>
      <c r="G217" s="154" t="s">
        <v>1057</v>
      </c>
      <c r="H217" s="146" t="s">
        <v>1039</v>
      </c>
      <c r="I217" s="244"/>
    </row>
    <row r="218" spans="1:9" ht="21.75" hidden="1" customHeight="1" outlineLevel="1" thickTop="1" thickBot="1" x14ac:dyDescent="0.3">
      <c r="A218" s="271" t="str">
        <f t="shared" si="3"/>
        <v>2OP.1-1</v>
      </c>
      <c r="B218" s="268" t="s">
        <v>1115</v>
      </c>
      <c r="C218" s="268" t="s">
        <v>1126</v>
      </c>
      <c r="D218" s="303"/>
      <c r="E218" s="312"/>
      <c r="F218" s="299"/>
      <c r="G218" s="154"/>
      <c r="H218" s="146"/>
      <c r="I218" s="244"/>
    </row>
    <row r="219" spans="1:9" ht="16.5" hidden="1" outlineLevel="1" thickTop="1" thickBot="1" x14ac:dyDescent="0.3">
      <c r="A219" s="271" t="str">
        <f t="shared" si="3"/>
        <v>2OP.1-1</v>
      </c>
      <c r="B219" s="268" t="s">
        <v>1115</v>
      </c>
      <c r="C219" s="268" t="s">
        <v>1126</v>
      </c>
      <c r="D219" s="303"/>
      <c r="E219" s="310" t="s">
        <v>1051</v>
      </c>
      <c r="F219" s="299"/>
      <c r="G219" s="154" t="s">
        <v>47</v>
      </c>
      <c r="H219" s="146" t="s">
        <v>1039</v>
      </c>
      <c r="I219" s="244"/>
    </row>
    <row r="220" spans="1:9" ht="16.5" hidden="1" outlineLevel="1" thickTop="1" thickBot="1" x14ac:dyDescent="0.3">
      <c r="A220" s="271" t="str">
        <f t="shared" si="3"/>
        <v>2OP.1-1</v>
      </c>
      <c r="B220" s="268" t="s">
        <v>1115</v>
      </c>
      <c r="C220" s="268" t="s">
        <v>1126</v>
      </c>
      <c r="D220" s="303"/>
      <c r="E220" s="311"/>
      <c r="F220" s="299"/>
      <c r="G220" s="154" t="s">
        <v>1057</v>
      </c>
      <c r="H220" s="146" t="s">
        <v>1039</v>
      </c>
      <c r="I220" s="244"/>
    </row>
    <row r="221" spans="1:9" ht="45.75" hidden="1" customHeight="1" outlineLevel="1" thickTop="1" thickBot="1" x14ac:dyDescent="0.3">
      <c r="A221" s="271" t="str">
        <f t="shared" si="3"/>
        <v>2OP.1-1</v>
      </c>
      <c r="B221" s="268" t="s">
        <v>1115</v>
      </c>
      <c r="C221" s="268" t="s">
        <v>1126</v>
      </c>
      <c r="D221" s="303"/>
      <c r="E221" s="312"/>
      <c r="F221" s="299"/>
      <c r="G221" s="154"/>
      <c r="H221" s="146"/>
      <c r="I221" s="244"/>
    </row>
    <row r="222" spans="1:9" ht="16.5" hidden="1" outlineLevel="1" thickTop="1" thickBot="1" x14ac:dyDescent="0.3">
      <c r="A222" s="271" t="str">
        <f t="shared" si="3"/>
        <v>2OP.1-1</v>
      </c>
      <c r="B222" s="268" t="s">
        <v>1115</v>
      </c>
      <c r="C222" s="268" t="s">
        <v>1126</v>
      </c>
      <c r="D222" s="303"/>
      <c r="E222" s="310" t="s">
        <v>1052</v>
      </c>
      <c r="F222" s="299"/>
      <c r="G222" s="154" t="s">
        <v>47</v>
      </c>
      <c r="H222" s="146" t="s">
        <v>1039</v>
      </c>
      <c r="I222" s="244"/>
    </row>
    <row r="223" spans="1:9" ht="16.5" hidden="1" outlineLevel="1" thickTop="1" thickBot="1" x14ac:dyDescent="0.3">
      <c r="A223" s="271" t="str">
        <f t="shared" si="3"/>
        <v>2OP.1-1</v>
      </c>
      <c r="B223" s="268" t="s">
        <v>1115</v>
      </c>
      <c r="C223" s="268" t="s">
        <v>1126</v>
      </c>
      <c r="D223" s="303"/>
      <c r="E223" s="311"/>
      <c r="F223" s="299"/>
      <c r="G223" s="154" t="s">
        <v>1057</v>
      </c>
      <c r="H223" s="146" t="s">
        <v>1039</v>
      </c>
      <c r="I223" s="244"/>
    </row>
    <row r="224" spans="1:9" ht="35.25" hidden="1" customHeight="1" outlineLevel="1" thickTop="1" thickBot="1" x14ac:dyDescent="0.3">
      <c r="A224" s="271" t="str">
        <f t="shared" si="3"/>
        <v>2OP.1-1</v>
      </c>
      <c r="B224" s="268" t="s">
        <v>1115</v>
      </c>
      <c r="C224" s="268" t="s">
        <v>1126</v>
      </c>
      <c r="D224" s="303"/>
      <c r="E224" s="312"/>
      <c r="F224" s="299"/>
      <c r="G224" s="154"/>
      <c r="H224" s="146"/>
      <c r="I224" s="244"/>
    </row>
    <row r="225" spans="1:10" ht="16.5" hidden="1" outlineLevel="1" thickTop="1" thickBot="1" x14ac:dyDescent="0.3">
      <c r="A225" s="271" t="str">
        <f t="shared" si="3"/>
        <v>2OP.1-1</v>
      </c>
      <c r="B225" s="268" t="s">
        <v>1115</v>
      </c>
      <c r="C225" s="268" t="s">
        <v>1126</v>
      </c>
      <c r="D225" s="303"/>
      <c r="E225" s="310" t="s">
        <v>1053</v>
      </c>
      <c r="F225" s="299"/>
      <c r="G225" s="154" t="s">
        <v>47</v>
      </c>
      <c r="H225" s="146" t="s">
        <v>1039</v>
      </c>
      <c r="I225" s="244"/>
    </row>
    <row r="226" spans="1:10" ht="16.5" hidden="1" outlineLevel="1" thickTop="1" thickBot="1" x14ac:dyDescent="0.3">
      <c r="A226" s="271" t="str">
        <f t="shared" si="3"/>
        <v>2OP.1-1</v>
      </c>
      <c r="B226" s="268" t="s">
        <v>1115</v>
      </c>
      <c r="C226" s="268" t="s">
        <v>1126</v>
      </c>
      <c r="D226" s="303"/>
      <c r="E226" s="311"/>
      <c r="F226" s="299"/>
      <c r="G226" s="154" t="s">
        <v>1057</v>
      </c>
      <c r="H226" s="146" t="s">
        <v>1039</v>
      </c>
      <c r="I226" s="244"/>
    </row>
    <row r="227" spans="1:10" ht="16.5" hidden="1" outlineLevel="1" thickTop="1" thickBot="1" x14ac:dyDescent="0.3">
      <c r="A227" s="271" t="str">
        <f t="shared" si="3"/>
        <v>2OP.1-1</v>
      </c>
      <c r="B227" s="268" t="s">
        <v>1115</v>
      </c>
      <c r="C227" s="268" t="s">
        <v>1126</v>
      </c>
      <c r="D227" s="303"/>
      <c r="E227" s="312"/>
      <c r="F227" s="299"/>
      <c r="G227" s="154"/>
      <c r="H227" s="146"/>
      <c r="I227" s="244"/>
    </row>
    <row r="228" spans="1:10" ht="14.25" hidden="1" customHeight="1" outlineLevel="1" thickTop="1" thickBot="1" x14ac:dyDescent="0.3">
      <c r="A228" s="271" t="str">
        <f t="shared" si="3"/>
        <v>2OP.1-1</v>
      </c>
      <c r="B228" s="268" t="s">
        <v>1115</v>
      </c>
      <c r="C228" s="268" t="s">
        <v>1126</v>
      </c>
      <c r="D228" s="303"/>
      <c r="E228" s="155" t="s">
        <v>1054</v>
      </c>
      <c r="F228" s="299"/>
      <c r="G228" s="154"/>
      <c r="I228" s="244"/>
    </row>
    <row r="229" spans="1:10" ht="16.5" hidden="1" outlineLevel="1" thickTop="1" thickBot="1" x14ac:dyDescent="0.3">
      <c r="A229" s="271" t="str">
        <f t="shared" si="3"/>
        <v>2OP.1-1</v>
      </c>
      <c r="B229" s="268" t="s">
        <v>1115</v>
      </c>
      <c r="C229" s="268" t="s">
        <v>1126</v>
      </c>
      <c r="D229" s="303"/>
      <c r="E229" s="310" t="s">
        <v>1055</v>
      </c>
      <c r="F229" s="299"/>
      <c r="G229" s="154" t="s">
        <v>47</v>
      </c>
      <c r="H229" s="146" t="s">
        <v>1039</v>
      </c>
      <c r="I229" s="244"/>
    </row>
    <row r="230" spans="1:10" ht="16.5" hidden="1" outlineLevel="1" thickTop="1" thickBot="1" x14ac:dyDescent="0.3">
      <c r="A230" s="271" t="str">
        <f t="shared" si="3"/>
        <v>2OP.1-1</v>
      </c>
      <c r="B230" s="268" t="s">
        <v>1115</v>
      </c>
      <c r="C230" s="268" t="s">
        <v>1126</v>
      </c>
      <c r="D230" s="303"/>
      <c r="E230" s="311"/>
      <c r="F230" s="299"/>
      <c r="G230" s="154" t="s">
        <v>1057</v>
      </c>
      <c r="H230" s="146" t="s">
        <v>1039</v>
      </c>
      <c r="I230" s="244"/>
    </row>
    <row r="231" spans="1:10" ht="27.75" hidden="1" customHeight="1" outlineLevel="1" thickTop="1" thickBot="1" x14ac:dyDescent="0.3">
      <c r="A231" s="271" t="str">
        <f t="shared" si="3"/>
        <v>2OP.1-1</v>
      </c>
      <c r="B231" s="268" t="s">
        <v>1115</v>
      </c>
      <c r="C231" s="268" t="s">
        <v>1126</v>
      </c>
      <c r="D231" s="303"/>
      <c r="E231" s="312"/>
      <c r="F231" s="299"/>
      <c r="G231" s="154"/>
      <c r="H231" s="146"/>
      <c r="I231" s="244"/>
    </row>
    <row r="232" spans="1:10" ht="16.5" hidden="1" outlineLevel="1" thickTop="1" thickBot="1" x14ac:dyDescent="0.3">
      <c r="A232" s="271" t="str">
        <f t="shared" si="3"/>
        <v>2OP.1-1</v>
      </c>
      <c r="B232" s="268" t="s">
        <v>1115</v>
      </c>
      <c r="C232" s="268" t="s">
        <v>1126</v>
      </c>
      <c r="D232" s="303"/>
      <c r="E232" s="310" t="s">
        <v>1056</v>
      </c>
      <c r="F232" s="299"/>
      <c r="G232" s="154" t="s">
        <v>47</v>
      </c>
      <c r="H232" s="146" t="s">
        <v>1039</v>
      </c>
      <c r="I232" s="244"/>
    </row>
    <row r="233" spans="1:10" ht="16.5" hidden="1" outlineLevel="1" thickTop="1" thickBot="1" x14ac:dyDescent="0.3">
      <c r="A233" s="271" t="str">
        <f t="shared" si="3"/>
        <v>2OP.1-1</v>
      </c>
      <c r="B233" s="268" t="s">
        <v>1115</v>
      </c>
      <c r="C233" s="268" t="s">
        <v>1126</v>
      </c>
      <c r="D233" s="303"/>
      <c r="E233" s="311"/>
      <c r="F233" s="299"/>
      <c r="G233" s="154" t="s">
        <v>1057</v>
      </c>
      <c r="H233" s="146" t="s">
        <v>1039</v>
      </c>
      <c r="I233" s="244"/>
    </row>
    <row r="234" spans="1:10" ht="93" hidden="1" customHeight="1" outlineLevel="1" thickTop="1" thickBot="1" x14ac:dyDescent="0.3">
      <c r="A234" s="271" t="str">
        <f t="shared" si="3"/>
        <v>2OP.1-1</v>
      </c>
      <c r="B234" s="268" t="s">
        <v>1115</v>
      </c>
      <c r="C234" s="268" t="s">
        <v>1126</v>
      </c>
      <c r="D234" s="304"/>
      <c r="E234" s="312"/>
      <c r="F234" s="300"/>
      <c r="G234" s="154"/>
      <c r="H234" s="146"/>
      <c r="I234" s="244"/>
    </row>
    <row r="235" spans="1:10" s="63" customFormat="1" ht="16.5" hidden="1" outlineLevel="1" thickTop="1" thickBot="1" x14ac:dyDescent="0.3">
      <c r="A235" s="271" t="str">
        <f t="shared" si="3"/>
        <v/>
      </c>
      <c r="B235" s="268"/>
      <c r="C235" s="268"/>
      <c r="D235" s="172"/>
      <c r="E235" s="173"/>
      <c r="F235" s="174"/>
      <c r="G235" s="175"/>
      <c r="H235" s="239"/>
      <c r="I235" s="245"/>
      <c r="J235" s="164"/>
    </row>
    <row r="236" spans="1:10" ht="33" collapsed="1" thickTop="1" thickBot="1" x14ac:dyDescent="0.3">
      <c r="A236" s="271" t="str">
        <f t="shared" si="3"/>
        <v/>
      </c>
      <c r="D236" s="142" t="s">
        <v>371</v>
      </c>
      <c r="E236" s="159" t="s">
        <v>337</v>
      </c>
      <c r="F236" s="160" t="s">
        <v>815</v>
      </c>
      <c r="G236" s="159" t="s">
        <v>826</v>
      </c>
      <c r="H236" s="159" t="s">
        <v>2</v>
      </c>
      <c r="I236" s="246"/>
    </row>
    <row r="237" spans="1:10" ht="39.75" hidden="1" outlineLevel="1" thickTop="1" thickBot="1" x14ac:dyDescent="0.3">
      <c r="A237" s="271" t="str">
        <f t="shared" si="3"/>
        <v xml:space="preserve">3MA.2-1 </v>
      </c>
      <c r="B237" s="268" t="s">
        <v>1114</v>
      </c>
      <c r="C237" s="268" t="s">
        <v>1127</v>
      </c>
      <c r="D237" s="110" t="s">
        <v>332</v>
      </c>
      <c r="E237" s="24" t="s">
        <v>66</v>
      </c>
      <c r="F237" s="80" t="s">
        <v>580</v>
      </c>
      <c r="G237" s="4" t="s">
        <v>792</v>
      </c>
      <c r="H237" s="4" t="s">
        <v>65</v>
      </c>
      <c r="I237" s="244" t="s">
        <v>350</v>
      </c>
    </row>
    <row r="238" spans="1:10" ht="27" hidden="1" outlineLevel="1" thickTop="1" thickBot="1" x14ac:dyDescent="0.3">
      <c r="A238" s="271" t="str">
        <f t="shared" si="3"/>
        <v xml:space="preserve">3MA.2-1 </v>
      </c>
      <c r="B238" s="268" t="s">
        <v>1114</v>
      </c>
      <c r="C238" s="268" t="s">
        <v>1127</v>
      </c>
      <c r="D238" s="341">
        <v>3.2</v>
      </c>
      <c r="E238" s="339" t="s">
        <v>68</v>
      </c>
      <c r="F238" s="81" t="s">
        <v>581</v>
      </c>
      <c r="G238" s="5" t="s">
        <v>789</v>
      </c>
      <c r="H238" s="337">
        <v>42289</v>
      </c>
      <c r="I238" s="244" t="s">
        <v>350</v>
      </c>
    </row>
    <row r="239" spans="1:10" ht="27" hidden="1" outlineLevel="1" thickTop="1" thickBot="1" x14ac:dyDescent="0.3">
      <c r="A239" s="271" t="str">
        <f t="shared" si="3"/>
        <v xml:space="preserve">3MA.2-1 </v>
      </c>
      <c r="B239" s="268" t="s">
        <v>1114</v>
      </c>
      <c r="C239" s="268" t="s">
        <v>1127</v>
      </c>
      <c r="D239" s="342"/>
      <c r="E239" s="340"/>
      <c r="F239" s="82" t="s">
        <v>581</v>
      </c>
      <c r="G239" s="4" t="s">
        <v>790</v>
      </c>
      <c r="H239" s="338"/>
      <c r="I239" s="244" t="s">
        <v>350</v>
      </c>
    </row>
    <row r="240" spans="1:10" ht="27" hidden="1" outlineLevel="1" thickTop="1" thickBot="1" x14ac:dyDescent="0.3">
      <c r="A240" s="271" t="str">
        <f t="shared" si="3"/>
        <v xml:space="preserve">3MA.2-1 </v>
      </c>
      <c r="B240" s="268" t="s">
        <v>1114</v>
      </c>
      <c r="C240" s="268" t="s">
        <v>1127</v>
      </c>
      <c r="D240" s="111">
        <v>3.3</v>
      </c>
      <c r="E240" s="25" t="s">
        <v>69</v>
      </c>
      <c r="F240" s="83" t="s">
        <v>582</v>
      </c>
      <c r="G240" s="6" t="s">
        <v>791</v>
      </c>
      <c r="H240" s="45">
        <v>42258</v>
      </c>
      <c r="I240" s="244" t="s">
        <v>350</v>
      </c>
    </row>
    <row r="241" spans="1:17" ht="16.5" hidden="1" outlineLevel="1" thickTop="1" thickBot="1" x14ac:dyDescent="0.3">
      <c r="A241" s="271" t="str">
        <f t="shared" si="3"/>
        <v xml:space="preserve">3MA.2-1 </v>
      </c>
      <c r="B241" s="268" t="s">
        <v>1114</v>
      </c>
      <c r="C241" s="268" t="s">
        <v>1127</v>
      </c>
      <c r="D241" s="112">
        <v>3.4</v>
      </c>
      <c r="E241" s="24" t="s">
        <v>70</v>
      </c>
      <c r="F241" s="80" t="s">
        <v>583</v>
      </c>
      <c r="G241" s="4" t="s">
        <v>788</v>
      </c>
      <c r="H241" s="46">
        <v>42419</v>
      </c>
      <c r="I241" s="244" t="s">
        <v>350</v>
      </c>
    </row>
    <row r="242" spans="1:17" ht="16.5" hidden="1" outlineLevel="1" thickTop="1" thickBot="1" x14ac:dyDescent="0.3">
      <c r="A242" s="271" t="str">
        <f t="shared" si="3"/>
        <v xml:space="preserve">3MA.2-1 </v>
      </c>
      <c r="B242" s="268" t="s">
        <v>1114</v>
      </c>
      <c r="C242" s="268" t="s">
        <v>1127</v>
      </c>
      <c r="D242" s="112">
        <v>3.5</v>
      </c>
      <c r="E242" s="24" t="s">
        <v>71</v>
      </c>
      <c r="F242" s="80" t="s">
        <v>584</v>
      </c>
      <c r="G242" s="4" t="s">
        <v>787</v>
      </c>
      <c r="H242" s="46">
        <v>42481</v>
      </c>
      <c r="I242" s="244" t="s">
        <v>350</v>
      </c>
    </row>
    <row r="243" spans="1:17" ht="27" hidden="1" outlineLevel="1" thickTop="1" thickBot="1" x14ac:dyDescent="0.3">
      <c r="A243" s="271" t="str">
        <f t="shared" si="3"/>
        <v xml:space="preserve">3MA.2-1 </v>
      </c>
      <c r="B243" s="268" t="s">
        <v>1114</v>
      </c>
      <c r="C243" s="268" t="s">
        <v>1127</v>
      </c>
      <c r="D243" s="113">
        <v>3.6</v>
      </c>
      <c r="E243" s="21" t="s">
        <v>72</v>
      </c>
      <c r="F243" s="77" t="s">
        <v>585</v>
      </c>
      <c r="G243" s="7" t="s">
        <v>786</v>
      </c>
      <c r="H243" s="43">
        <v>42439</v>
      </c>
      <c r="I243" s="244" t="s">
        <v>350</v>
      </c>
    </row>
    <row r="244" spans="1:17" ht="27" hidden="1" outlineLevel="1" thickTop="1" thickBot="1" x14ac:dyDescent="0.3">
      <c r="A244" s="271" t="str">
        <f t="shared" si="3"/>
        <v xml:space="preserve">3MA.2-1 </v>
      </c>
      <c r="B244" s="268" t="s">
        <v>1114</v>
      </c>
      <c r="C244" s="268" t="s">
        <v>1127</v>
      </c>
      <c r="D244" s="113">
        <v>3.7</v>
      </c>
      <c r="E244" s="21" t="s">
        <v>73</v>
      </c>
      <c r="F244" s="77" t="s">
        <v>586</v>
      </c>
      <c r="G244" s="7" t="s">
        <v>784</v>
      </c>
      <c r="H244" s="43">
        <v>42439</v>
      </c>
      <c r="I244" s="244" t="s">
        <v>350</v>
      </c>
    </row>
    <row r="245" spans="1:17" ht="27" hidden="1" outlineLevel="1" thickTop="1" thickBot="1" x14ac:dyDescent="0.3">
      <c r="A245" s="271" t="str">
        <f t="shared" si="3"/>
        <v xml:space="preserve">3MA.2-1 </v>
      </c>
      <c r="B245" s="268" t="s">
        <v>1114</v>
      </c>
      <c r="C245" s="268" t="s">
        <v>1127</v>
      </c>
      <c r="D245" s="113">
        <v>3.8</v>
      </c>
      <c r="E245" s="21" t="s">
        <v>74</v>
      </c>
      <c r="F245" s="77" t="s">
        <v>587</v>
      </c>
      <c r="G245" s="7" t="s">
        <v>785</v>
      </c>
      <c r="H245" s="43">
        <v>42439</v>
      </c>
      <c r="I245" s="244" t="s">
        <v>349</v>
      </c>
    </row>
    <row r="246" spans="1:17" ht="27" hidden="1" outlineLevel="1" thickTop="1" thickBot="1" x14ac:dyDescent="0.3">
      <c r="A246" s="271" t="str">
        <f t="shared" si="3"/>
        <v xml:space="preserve">3MA.2-1 </v>
      </c>
      <c r="B246" s="268" t="s">
        <v>1114</v>
      </c>
      <c r="C246" s="268" t="s">
        <v>1127</v>
      </c>
      <c r="D246" s="113">
        <v>3.9</v>
      </c>
      <c r="E246" s="21" t="s">
        <v>75</v>
      </c>
      <c r="F246" s="77" t="s">
        <v>588</v>
      </c>
      <c r="G246" s="7" t="s">
        <v>783</v>
      </c>
      <c r="H246" s="43">
        <v>42379</v>
      </c>
      <c r="I246" s="244" t="s">
        <v>350</v>
      </c>
      <c r="J246" s="164" t="s">
        <v>1103</v>
      </c>
    </row>
    <row r="247" spans="1:17" ht="27" hidden="1" outlineLevel="1" thickTop="1" thickBot="1" x14ac:dyDescent="0.3">
      <c r="A247" s="271" t="str">
        <f t="shared" si="3"/>
        <v xml:space="preserve">3MA.2-1 </v>
      </c>
      <c r="B247" s="268" t="s">
        <v>1114</v>
      </c>
      <c r="C247" s="268" t="s">
        <v>1127</v>
      </c>
      <c r="D247" s="105">
        <v>3.1</v>
      </c>
      <c r="E247" s="21" t="s">
        <v>76</v>
      </c>
      <c r="F247" s="77" t="s">
        <v>589</v>
      </c>
      <c r="G247" s="7" t="s">
        <v>67</v>
      </c>
      <c r="H247" s="43">
        <v>42439</v>
      </c>
      <c r="I247" s="244" t="s">
        <v>349</v>
      </c>
      <c r="J247" s="164" t="s">
        <v>1242</v>
      </c>
      <c r="Q247" s="30"/>
    </row>
    <row r="248" spans="1:17" ht="27" hidden="1" outlineLevel="1" thickTop="1" thickBot="1" x14ac:dyDescent="0.3">
      <c r="A248" s="271" t="str">
        <f t="shared" si="3"/>
        <v xml:space="preserve">3MA.2-1 </v>
      </c>
      <c r="B248" s="268" t="s">
        <v>1114</v>
      </c>
      <c r="C248" s="268" t="s">
        <v>1127</v>
      </c>
      <c r="D248" s="103">
        <v>3.11</v>
      </c>
      <c r="E248" s="37" t="s">
        <v>78</v>
      </c>
      <c r="F248" s="73" t="s">
        <v>590</v>
      </c>
      <c r="G248" s="38" t="s">
        <v>77</v>
      </c>
      <c r="H248" s="43">
        <v>42439</v>
      </c>
      <c r="I248" s="244" t="s">
        <v>350</v>
      </c>
    </row>
    <row r="249" spans="1:17" ht="27" hidden="1" outlineLevel="1" thickTop="1" thickBot="1" x14ac:dyDescent="0.3">
      <c r="A249" s="271" t="str">
        <f t="shared" si="3"/>
        <v xml:space="preserve">3MA.2-1 </v>
      </c>
      <c r="B249" s="268" t="s">
        <v>1114</v>
      </c>
      <c r="C249" s="268" t="s">
        <v>1127</v>
      </c>
      <c r="D249" s="105">
        <v>3.12</v>
      </c>
      <c r="E249" s="21" t="s">
        <v>79</v>
      </c>
      <c r="F249" s="77" t="s">
        <v>591</v>
      </c>
      <c r="G249" s="7" t="s">
        <v>782</v>
      </c>
      <c r="H249" s="43">
        <v>42439</v>
      </c>
      <c r="I249" s="244" t="s">
        <v>349</v>
      </c>
    </row>
    <row r="250" spans="1:17" ht="39.75" hidden="1" outlineLevel="1" thickTop="1" thickBot="1" x14ac:dyDescent="0.3">
      <c r="A250" s="271" t="str">
        <f t="shared" si="3"/>
        <v xml:space="preserve">3MA.2-1 </v>
      </c>
      <c r="B250" s="268" t="s">
        <v>1114</v>
      </c>
      <c r="C250" s="268" t="s">
        <v>1127</v>
      </c>
      <c r="D250" s="114">
        <v>3.13</v>
      </c>
      <c r="E250" s="24" t="s">
        <v>80</v>
      </c>
      <c r="F250" s="80" t="s">
        <v>592</v>
      </c>
      <c r="G250" s="4" t="s">
        <v>781</v>
      </c>
      <c r="H250" s="46">
        <v>42258</v>
      </c>
      <c r="I250" s="244" t="s">
        <v>350</v>
      </c>
    </row>
    <row r="251" spans="1:17" ht="52.5" hidden="1" outlineLevel="1" thickTop="1" thickBot="1" x14ac:dyDescent="0.3">
      <c r="A251" s="271" t="str">
        <f t="shared" si="3"/>
        <v xml:space="preserve">3MA.2-1 </v>
      </c>
      <c r="B251" s="268" t="s">
        <v>1114</v>
      </c>
      <c r="C251" s="268" t="s">
        <v>1127</v>
      </c>
      <c r="D251" s="114">
        <v>3.14</v>
      </c>
      <c r="E251" s="24" t="s">
        <v>81</v>
      </c>
      <c r="F251" s="80" t="s">
        <v>594</v>
      </c>
      <c r="G251" s="4" t="s">
        <v>595</v>
      </c>
      <c r="H251" s="46">
        <v>42258</v>
      </c>
      <c r="I251" s="244" t="s">
        <v>350</v>
      </c>
    </row>
    <row r="252" spans="1:17" ht="38.25" hidden="1" outlineLevel="1" thickTop="1" thickBot="1" x14ac:dyDescent="0.3">
      <c r="A252" s="271" t="str">
        <f t="shared" si="3"/>
        <v xml:space="preserve">3MA.2-1 </v>
      </c>
      <c r="B252" s="268" t="s">
        <v>1114</v>
      </c>
      <c r="C252" s="268" t="s">
        <v>1127</v>
      </c>
      <c r="D252" s="114">
        <v>3.15</v>
      </c>
      <c r="E252" s="96" t="s">
        <v>82</v>
      </c>
      <c r="F252" s="97" t="s">
        <v>593</v>
      </c>
      <c r="G252" s="4" t="s">
        <v>745</v>
      </c>
      <c r="H252" s="46">
        <v>42314</v>
      </c>
      <c r="I252" s="244" t="s">
        <v>349</v>
      </c>
    </row>
    <row r="253" spans="1:17" ht="65.25" hidden="1" outlineLevel="1" thickTop="1" thickBot="1" x14ac:dyDescent="0.3">
      <c r="A253" s="271" t="str">
        <f t="shared" si="3"/>
        <v xml:space="preserve">3MA.2-1 </v>
      </c>
      <c r="B253" s="268" t="s">
        <v>1114</v>
      </c>
      <c r="C253" s="268" t="s">
        <v>1127</v>
      </c>
      <c r="D253" s="114">
        <v>3.16</v>
      </c>
      <c r="E253" s="96" t="s">
        <v>83</v>
      </c>
      <c r="F253" s="97" t="s">
        <v>596</v>
      </c>
      <c r="G253" s="4" t="s">
        <v>780</v>
      </c>
      <c r="H253" s="46">
        <v>42389</v>
      </c>
      <c r="I253" s="244" t="s">
        <v>350</v>
      </c>
    </row>
    <row r="254" spans="1:17" ht="27" hidden="1" outlineLevel="1" thickTop="1" thickBot="1" x14ac:dyDescent="0.3">
      <c r="A254" s="271" t="str">
        <f t="shared" si="3"/>
        <v xml:space="preserve">3MA.2-1 </v>
      </c>
      <c r="B254" s="268" t="s">
        <v>1114</v>
      </c>
      <c r="C254" s="268" t="s">
        <v>1127</v>
      </c>
      <c r="D254" s="114">
        <v>3.17</v>
      </c>
      <c r="E254" s="96"/>
      <c r="F254" s="97" t="s">
        <v>600</v>
      </c>
      <c r="G254" s="92" t="s">
        <v>779</v>
      </c>
      <c r="H254" s="94"/>
      <c r="I254" s="244"/>
    </row>
    <row r="255" spans="1:17" ht="73.5" hidden="1" outlineLevel="1" thickTop="1" thickBot="1" x14ac:dyDescent="0.3">
      <c r="A255" s="271" t="str">
        <f t="shared" si="3"/>
        <v xml:space="preserve">3MA.2-1 </v>
      </c>
      <c r="B255" s="268" t="s">
        <v>1114</v>
      </c>
      <c r="C255" s="268" t="s">
        <v>1127</v>
      </c>
      <c r="D255" s="114">
        <v>3.18</v>
      </c>
      <c r="E255" s="96"/>
      <c r="F255" s="97" t="s">
        <v>601</v>
      </c>
      <c r="G255" s="92" t="s">
        <v>44</v>
      </c>
      <c r="H255" s="94"/>
      <c r="I255" s="244" t="s">
        <v>350</v>
      </c>
      <c r="J255" s="164" t="s">
        <v>1243</v>
      </c>
    </row>
    <row r="256" spans="1:17" ht="27" hidden="1" outlineLevel="1" thickTop="1" thickBot="1" x14ac:dyDescent="0.3">
      <c r="A256" s="271" t="str">
        <f t="shared" si="3"/>
        <v xml:space="preserve">3MA.2-1 </v>
      </c>
      <c r="B256" s="268" t="s">
        <v>1114</v>
      </c>
      <c r="C256" s="268" t="s">
        <v>1127</v>
      </c>
      <c r="D256" s="114">
        <v>3.19</v>
      </c>
      <c r="E256" s="96" t="s">
        <v>84</v>
      </c>
      <c r="F256" s="97" t="s">
        <v>599</v>
      </c>
      <c r="G256" s="4" t="s">
        <v>41</v>
      </c>
      <c r="H256" s="46">
        <v>42389</v>
      </c>
      <c r="I256" s="244" t="s">
        <v>350</v>
      </c>
    </row>
    <row r="257" spans="1:10" ht="38.25" hidden="1" outlineLevel="1" thickTop="1" thickBot="1" x14ac:dyDescent="0.3">
      <c r="A257" s="271" t="str">
        <f t="shared" si="3"/>
        <v xml:space="preserve">3MA.2-1 </v>
      </c>
      <c r="B257" s="268" t="s">
        <v>1114</v>
      </c>
      <c r="C257" s="268" t="s">
        <v>1127</v>
      </c>
      <c r="D257" s="114">
        <v>3.2</v>
      </c>
      <c r="E257" s="24" t="s">
        <v>85</v>
      </c>
      <c r="F257" s="80" t="s">
        <v>597</v>
      </c>
      <c r="G257" s="4" t="s">
        <v>41</v>
      </c>
      <c r="H257" s="46">
        <v>42389</v>
      </c>
      <c r="I257" s="244" t="s">
        <v>350</v>
      </c>
    </row>
    <row r="258" spans="1:10" ht="39.75" hidden="1" outlineLevel="1" thickTop="1" thickBot="1" x14ac:dyDescent="0.3">
      <c r="A258" s="271" t="str">
        <f t="shared" si="3"/>
        <v xml:space="preserve">3MA.2-1 </v>
      </c>
      <c r="B258" s="268" t="s">
        <v>1114</v>
      </c>
      <c r="C258" s="268" t="s">
        <v>1127</v>
      </c>
      <c r="D258" s="114">
        <v>3.21</v>
      </c>
      <c r="E258" s="24" t="s">
        <v>86</v>
      </c>
      <c r="F258" s="80" t="s">
        <v>602</v>
      </c>
      <c r="G258" s="4" t="s">
        <v>41</v>
      </c>
      <c r="H258" s="46">
        <v>42389</v>
      </c>
      <c r="I258" s="244" t="s">
        <v>350</v>
      </c>
    </row>
    <row r="259" spans="1:10" ht="27" hidden="1" outlineLevel="1" thickTop="1" thickBot="1" x14ac:dyDescent="0.3">
      <c r="A259" s="271" t="str">
        <f t="shared" si="3"/>
        <v xml:space="preserve">3MA.2-1 </v>
      </c>
      <c r="B259" s="268" t="s">
        <v>1114</v>
      </c>
      <c r="C259" s="268" t="s">
        <v>1127</v>
      </c>
      <c r="D259" s="114">
        <v>3.22</v>
      </c>
      <c r="E259" s="24" t="s">
        <v>88</v>
      </c>
      <c r="F259" s="80" t="s">
        <v>603</v>
      </c>
      <c r="G259" s="4" t="s">
        <v>87</v>
      </c>
      <c r="H259" s="46">
        <v>42222</v>
      </c>
      <c r="I259" s="244" t="s">
        <v>350</v>
      </c>
    </row>
    <row r="260" spans="1:10" ht="27" hidden="1" outlineLevel="1" thickTop="1" thickBot="1" x14ac:dyDescent="0.3">
      <c r="A260" s="271" t="str">
        <f t="shared" ref="A260:A323" si="4">B260&amp;C260</f>
        <v xml:space="preserve">3MA.2-1 </v>
      </c>
      <c r="B260" s="268" t="s">
        <v>1114</v>
      </c>
      <c r="C260" s="268" t="s">
        <v>1127</v>
      </c>
      <c r="D260" s="114">
        <v>3.23</v>
      </c>
      <c r="E260" s="96" t="s">
        <v>91</v>
      </c>
      <c r="F260" s="97" t="s">
        <v>598</v>
      </c>
      <c r="G260" s="4" t="s">
        <v>90</v>
      </c>
      <c r="H260" s="4" t="s">
        <v>89</v>
      </c>
      <c r="I260" s="244" t="s">
        <v>350</v>
      </c>
    </row>
    <row r="261" spans="1:10" ht="27" hidden="1" outlineLevel="1" thickTop="1" thickBot="1" x14ac:dyDescent="0.3">
      <c r="A261" s="271" t="str">
        <f t="shared" si="4"/>
        <v xml:space="preserve">3MA.2-1 </v>
      </c>
      <c r="B261" s="268" t="s">
        <v>1114</v>
      </c>
      <c r="C261" s="268" t="s">
        <v>1127</v>
      </c>
      <c r="D261" s="114">
        <v>3.24</v>
      </c>
      <c r="E261" s="24" t="s">
        <v>1244</v>
      </c>
      <c r="F261" s="80" t="s">
        <v>604</v>
      </c>
      <c r="G261" s="4" t="s">
        <v>87</v>
      </c>
      <c r="H261" s="46">
        <v>42284</v>
      </c>
      <c r="I261" s="244" t="s">
        <v>349</v>
      </c>
    </row>
    <row r="262" spans="1:10" ht="65.25" hidden="1" outlineLevel="1" thickTop="1" thickBot="1" x14ac:dyDescent="0.3">
      <c r="A262" s="271" t="str">
        <f t="shared" si="4"/>
        <v xml:space="preserve">3MA.2-1 </v>
      </c>
      <c r="B262" s="268" t="s">
        <v>1114</v>
      </c>
      <c r="C262" s="268" t="s">
        <v>1127</v>
      </c>
      <c r="D262" s="114">
        <v>3.25</v>
      </c>
      <c r="E262" s="24" t="s">
        <v>92</v>
      </c>
      <c r="F262" s="80" t="s">
        <v>605</v>
      </c>
      <c r="G262" s="4" t="s">
        <v>44</v>
      </c>
      <c r="H262" s="46">
        <v>42389</v>
      </c>
      <c r="I262" s="244" t="s">
        <v>350</v>
      </c>
    </row>
    <row r="263" spans="1:10" ht="39.75" hidden="1" outlineLevel="1" thickTop="1" thickBot="1" x14ac:dyDescent="0.3">
      <c r="A263" s="271" t="str">
        <f t="shared" si="4"/>
        <v xml:space="preserve">3MA.2-1 </v>
      </c>
      <c r="B263" s="268" t="s">
        <v>1114</v>
      </c>
      <c r="C263" s="268" t="s">
        <v>1127</v>
      </c>
      <c r="D263" s="114">
        <v>3.26</v>
      </c>
      <c r="E263" s="24" t="s">
        <v>93</v>
      </c>
      <c r="F263" s="80" t="s">
        <v>606</v>
      </c>
      <c r="G263" s="92" t="s">
        <v>778</v>
      </c>
      <c r="H263" s="46">
        <v>42258</v>
      </c>
      <c r="I263" s="244" t="s">
        <v>350</v>
      </c>
    </row>
    <row r="264" spans="1:10" ht="65.25" hidden="1" outlineLevel="1" thickTop="1" thickBot="1" x14ac:dyDescent="0.3">
      <c r="A264" s="271" t="str">
        <f t="shared" si="4"/>
        <v xml:space="preserve">3MA.2-1 </v>
      </c>
      <c r="B264" s="268" t="s">
        <v>1114</v>
      </c>
      <c r="C264" s="268" t="s">
        <v>1127</v>
      </c>
      <c r="D264" s="115">
        <v>3.27</v>
      </c>
      <c r="E264" s="26" t="s">
        <v>608</v>
      </c>
      <c r="F264" s="84" t="s">
        <v>607</v>
      </c>
      <c r="G264" s="93" t="s">
        <v>356</v>
      </c>
      <c r="H264" s="91" t="s">
        <v>89</v>
      </c>
      <c r="I264" s="244" t="s">
        <v>350</v>
      </c>
      <c r="J264" s="164" t="s">
        <v>899</v>
      </c>
    </row>
    <row r="265" spans="1:10" ht="192.75" hidden="1" outlineLevel="1" thickTop="1" thickBot="1" x14ac:dyDescent="0.3">
      <c r="A265" s="271" t="str">
        <f t="shared" si="4"/>
        <v xml:space="preserve">3MA.2-1 </v>
      </c>
      <c r="B265" s="268" t="s">
        <v>1114</v>
      </c>
      <c r="C265" s="268" t="s">
        <v>1127</v>
      </c>
      <c r="D265" s="114">
        <v>3.28</v>
      </c>
      <c r="E265" s="24" t="s">
        <v>94</v>
      </c>
      <c r="F265" s="80" t="s">
        <v>609</v>
      </c>
      <c r="G265" s="4" t="s">
        <v>778</v>
      </c>
      <c r="H265" s="4" t="s">
        <v>89</v>
      </c>
      <c r="I265" s="244" t="s">
        <v>350</v>
      </c>
    </row>
    <row r="266" spans="1:10" ht="65.25" hidden="1" outlineLevel="1" thickTop="1" thickBot="1" x14ac:dyDescent="0.3">
      <c r="A266" s="271" t="str">
        <f t="shared" si="4"/>
        <v xml:space="preserve">3MA.2-1 </v>
      </c>
      <c r="B266" s="268" t="s">
        <v>1114</v>
      </c>
      <c r="C266" s="268" t="s">
        <v>1127</v>
      </c>
      <c r="D266" s="114">
        <v>3.29</v>
      </c>
      <c r="E266" s="24" t="s">
        <v>96</v>
      </c>
      <c r="F266" s="80" t="s">
        <v>610</v>
      </c>
      <c r="G266" s="4" t="s">
        <v>95</v>
      </c>
      <c r="H266" s="46">
        <v>42258</v>
      </c>
      <c r="I266" s="244" t="s">
        <v>350</v>
      </c>
    </row>
    <row r="267" spans="1:10" ht="65.25" hidden="1" outlineLevel="1" thickTop="1" thickBot="1" x14ac:dyDescent="0.3">
      <c r="A267" s="271" t="str">
        <f t="shared" si="4"/>
        <v xml:space="preserve">3MA.2-1 </v>
      </c>
      <c r="B267" s="268" t="s">
        <v>1114</v>
      </c>
      <c r="C267" s="268" t="s">
        <v>1127</v>
      </c>
      <c r="D267" s="114">
        <v>3.3</v>
      </c>
      <c r="E267" s="24" t="s">
        <v>98</v>
      </c>
      <c r="F267" s="80" t="s">
        <v>611</v>
      </c>
      <c r="G267" s="4" t="s">
        <v>95</v>
      </c>
      <c r="H267" s="4" t="s">
        <v>97</v>
      </c>
      <c r="I267" s="244" t="s">
        <v>350</v>
      </c>
    </row>
    <row r="268" spans="1:10" ht="65.25" hidden="1" outlineLevel="1" thickTop="1" thickBot="1" x14ac:dyDescent="0.3">
      <c r="A268" s="271" t="str">
        <f t="shared" si="4"/>
        <v xml:space="preserve">3MA.2-1 </v>
      </c>
      <c r="B268" s="268" t="s">
        <v>1114</v>
      </c>
      <c r="C268" s="268" t="s">
        <v>1127</v>
      </c>
      <c r="D268" s="114">
        <v>3.31</v>
      </c>
      <c r="E268" s="24"/>
      <c r="F268" s="80" t="s">
        <v>612</v>
      </c>
      <c r="G268" s="92" t="s">
        <v>743</v>
      </c>
      <c r="H268" s="92"/>
      <c r="I268" s="244"/>
    </row>
    <row r="269" spans="1:10" ht="65.25" hidden="1" outlineLevel="1" thickTop="1" thickBot="1" x14ac:dyDescent="0.3">
      <c r="A269" s="271" t="str">
        <f t="shared" si="4"/>
        <v xml:space="preserve">3MA.2-1 </v>
      </c>
      <c r="B269" s="268" t="s">
        <v>1114</v>
      </c>
      <c r="C269" s="268" t="s">
        <v>1127</v>
      </c>
      <c r="D269" s="114">
        <v>3.32</v>
      </c>
      <c r="E269" s="24" t="s">
        <v>99</v>
      </c>
      <c r="F269" s="80" t="s">
        <v>613</v>
      </c>
      <c r="G269" s="4" t="s">
        <v>67</v>
      </c>
      <c r="H269" s="46">
        <v>42289</v>
      </c>
      <c r="I269" s="244" t="s">
        <v>350</v>
      </c>
      <c r="J269" s="164" t="s">
        <v>1245</v>
      </c>
    </row>
    <row r="270" spans="1:10" ht="65.25" hidden="1" outlineLevel="1" thickTop="1" thickBot="1" x14ac:dyDescent="0.3">
      <c r="A270" s="271" t="str">
        <f t="shared" si="4"/>
        <v xml:space="preserve">3MA.2-1 </v>
      </c>
      <c r="B270" s="268" t="s">
        <v>1114</v>
      </c>
      <c r="C270" s="268" t="s">
        <v>1127</v>
      </c>
      <c r="D270" s="114">
        <v>3.33</v>
      </c>
      <c r="E270" s="24" t="s">
        <v>100</v>
      </c>
      <c r="F270" s="80" t="s">
        <v>614</v>
      </c>
      <c r="G270" s="4" t="s">
        <v>67</v>
      </c>
      <c r="H270" s="46">
        <v>42289</v>
      </c>
      <c r="I270" s="244" t="s">
        <v>350</v>
      </c>
      <c r="J270" s="164" t="s">
        <v>1246</v>
      </c>
    </row>
    <row r="271" spans="1:10" ht="116.25" hidden="1" outlineLevel="1" thickTop="1" thickBot="1" x14ac:dyDescent="0.3">
      <c r="A271" s="271" t="str">
        <f t="shared" si="4"/>
        <v xml:space="preserve">3MA.2-1 </v>
      </c>
      <c r="B271" s="268" t="s">
        <v>1114</v>
      </c>
      <c r="C271" s="268" t="s">
        <v>1127</v>
      </c>
      <c r="D271" s="114">
        <v>3.34</v>
      </c>
      <c r="E271" s="24" t="s">
        <v>101</v>
      </c>
      <c r="F271" s="80" t="s">
        <v>615</v>
      </c>
      <c r="G271" s="4" t="s">
        <v>77</v>
      </c>
      <c r="H271" s="46">
        <v>42344</v>
      </c>
      <c r="I271" s="244" t="s">
        <v>350</v>
      </c>
    </row>
    <row r="272" spans="1:10" ht="52.5" hidden="1" outlineLevel="1" thickTop="1" thickBot="1" x14ac:dyDescent="0.3">
      <c r="A272" s="271" t="str">
        <f t="shared" si="4"/>
        <v xml:space="preserve">3MA.2-1 </v>
      </c>
      <c r="B272" s="268" t="s">
        <v>1114</v>
      </c>
      <c r="C272" s="268" t="s">
        <v>1127</v>
      </c>
      <c r="D272" s="114">
        <v>3.35</v>
      </c>
      <c r="E272" s="24" t="s">
        <v>104</v>
      </c>
      <c r="F272" s="80"/>
      <c r="G272" s="4" t="s">
        <v>103</v>
      </c>
      <c r="H272" s="4">
        <v>2016</v>
      </c>
      <c r="I272" s="244" t="s">
        <v>349</v>
      </c>
    </row>
    <row r="273" spans="1:10" ht="16.5" hidden="1" outlineLevel="1" thickTop="1" thickBot="1" x14ac:dyDescent="0.3">
      <c r="A273" s="271" t="str">
        <f t="shared" si="4"/>
        <v/>
      </c>
      <c r="D273" s="176"/>
      <c r="E273" s="177"/>
      <c r="F273" s="178"/>
      <c r="G273" s="180"/>
      <c r="H273" s="180"/>
      <c r="I273" s="245"/>
    </row>
    <row r="274" spans="1:10" s="13" customFormat="1" ht="33" collapsed="1" thickTop="1" thickBot="1" x14ac:dyDescent="0.3">
      <c r="A274" s="271" t="str">
        <f t="shared" si="4"/>
        <v/>
      </c>
      <c r="B274" s="268"/>
      <c r="C274" s="268"/>
      <c r="D274" s="116" t="s">
        <v>372</v>
      </c>
      <c r="E274" s="9" t="s">
        <v>339</v>
      </c>
      <c r="F274" s="126" t="s">
        <v>816</v>
      </c>
      <c r="G274" s="9" t="s">
        <v>827</v>
      </c>
      <c r="H274" s="47" t="s">
        <v>2</v>
      </c>
      <c r="I274" s="246"/>
      <c r="J274" s="257"/>
    </row>
    <row r="275" spans="1:10" ht="103.5" hidden="1" outlineLevel="3" thickTop="1" thickBot="1" x14ac:dyDescent="0.3">
      <c r="A275" s="271" t="str">
        <f t="shared" si="4"/>
        <v>4EN.1-1</v>
      </c>
      <c r="B275" s="268" t="s">
        <v>1116</v>
      </c>
      <c r="C275" s="268" t="s">
        <v>1128</v>
      </c>
      <c r="D275" s="59">
        <v>4.0999999999999996</v>
      </c>
      <c r="E275" s="17" t="s">
        <v>105</v>
      </c>
      <c r="F275" s="70" t="s">
        <v>616</v>
      </c>
      <c r="G275" s="10" t="s">
        <v>777</v>
      </c>
      <c r="H275" s="48">
        <v>42482</v>
      </c>
      <c r="I275" s="244" t="s">
        <v>349</v>
      </c>
      <c r="J275" s="164" t="s">
        <v>1149</v>
      </c>
    </row>
    <row r="276" spans="1:10" ht="76.5" hidden="1" outlineLevel="3" thickTop="1" thickBot="1" x14ac:dyDescent="0.3">
      <c r="A276" s="271" t="str">
        <f t="shared" si="4"/>
        <v>4EN.1-1</v>
      </c>
      <c r="B276" s="268" t="s">
        <v>1116</v>
      </c>
      <c r="C276" s="268" t="s">
        <v>1128</v>
      </c>
      <c r="D276" s="59" t="s">
        <v>618</v>
      </c>
      <c r="E276" s="17" t="s">
        <v>810</v>
      </c>
      <c r="F276" s="70" t="s">
        <v>617</v>
      </c>
      <c r="G276" s="10" t="s">
        <v>776</v>
      </c>
      <c r="H276" s="48">
        <v>42429</v>
      </c>
      <c r="I276" s="277" t="s">
        <v>349</v>
      </c>
      <c r="J276" s="164" t="s">
        <v>1150</v>
      </c>
    </row>
    <row r="277" spans="1:10" ht="27" hidden="1" outlineLevel="3" thickTop="1" thickBot="1" x14ac:dyDescent="0.3">
      <c r="A277" s="271" t="str">
        <f t="shared" si="4"/>
        <v>4EN.1-1</v>
      </c>
      <c r="B277" s="268" t="s">
        <v>1116</v>
      </c>
      <c r="C277" s="268" t="s">
        <v>1128</v>
      </c>
      <c r="D277" s="59">
        <v>4.7</v>
      </c>
      <c r="E277" s="17" t="s">
        <v>106</v>
      </c>
      <c r="F277" s="70" t="s">
        <v>619</v>
      </c>
      <c r="G277" s="10" t="s">
        <v>77</v>
      </c>
      <c r="H277" s="48">
        <v>42429</v>
      </c>
      <c r="I277" s="244" t="s">
        <v>349</v>
      </c>
      <c r="J277" s="164" t="s">
        <v>1150</v>
      </c>
    </row>
    <row r="278" spans="1:10" ht="39.75" hidden="1" outlineLevel="3" thickTop="1" thickBot="1" x14ac:dyDescent="0.3">
      <c r="A278" s="271" t="str">
        <f t="shared" si="4"/>
        <v>4EN.1-1</v>
      </c>
      <c r="B278" s="268" t="s">
        <v>1116</v>
      </c>
      <c r="C278" s="268" t="s">
        <v>1128</v>
      </c>
      <c r="D278" s="59">
        <v>4.8</v>
      </c>
      <c r="E278" s="17" t="s">
        <v>360</v>
      </c>
      <c r="F278" s="70" t="s">
        <v>620</v>
      </c>
      <c r="G278" s="10" t="s">
        <v>67</v>
      </c>
      <c r="H278" s="48">
        <v>42429</v>
      </c>
      <c r="I278" s="244" t="s">
        <v>349</v>
      </c>
      <c r="J278" s="164" t="s">
        <v>1150</v>
      </c>
    </row>
    <row r="279" spans="1:10" ht="52.5" hidden="1" outlineLevel="3" thickTop="1" thickBot="1" x14ac:dyDescent="0.3">
      <c r="A279" s="271" t="str">
        <f t="shared" si="4"/>
        <v>4EN.1-1</v>
      </c>
      <c r="B279" s="268" t="s">
        <v>1116</v>
      </c>
      <c r="C279" s="268" t="s">
        <v>1128</v>
      </c>
      <c r="D279" s="59">
        <v>4.9000000000000004</v>
      </c>
      <c r="E279" s="17" t="s">
        <v>359</v>
      </c>
      <c r="F279" s="70" t="s">
        <v>621</v>
      </c>
      <c r="G279" s="10" t="s">
        <v>774</v>
      </c>
      <c r="H279" s="48">
        <v>42448</v>
      </c>
      <c r="I279" s="244" t="s">
        <v>350</v>
      </c>
    </row>
    <row r="280" spans="1:10" ht="76.5" hidden="1" outlineLevel="3" thickTop="1" thickBot="1" x14ac:dyDescent="0.3">
      <c r="A280" s="271" t="str">
        <f t="shared" si="4"/>
        <v>4EN.1-1</v>
      </c>
      <c r="B280" s="268" t="s">
        <v>1116</v>
      </c>
      <c r="C280" s="268" t="s">
        <v>1128</v>
      </c>
      <c r="D280" s="58" t="s">
        <v>624</v>
      </c>
      <c r="E280" s="17" t="s">
        <v>811</v>
      </c>
      <c r="F280" s="70" t="s">
        <v>622</v>
      </c>
      <c r="G280" s="10" t="s">
        <v>775</v>
      </c>
      <c r="H280" s="48">
        <v>42420</v>
      </c>
      <c r="I280" s="244" t="s">
        <v>349</v>
      </c>
      <c r="J280" s="164" t="s">
        <v>1150</v>
      </c>
    </row>
    <row r="281" spans="1:10" ht="39.75" hidden="1" outlineLevel="3" thickTop="1" thickBot="1" x14ac:dyDescent="0.3">
      <c r="A281" s="271" t="str">
        <f t="shared" si="4"/>
        <v>4EN.1-1</v>
      </c>
      <c r="B281" s="268" t="s">
        <v>1116</v>
      </c>
      <c r="C281" s="268" t="s">
        <v>1128</v>
      </c>
      <c r="D281" s="58">
        <v>4.1500000000000004</v>
      </c>
      <c r="E281" s="17" t="s">
        <v>107</v>
      </c>
      <c r="F281" s="70" t="s">
        <v>623</v>
      </c>
      <c r="G281" s="10" t="s">
        <v>67</v>
      </c>
      <c r="H281" s="48">
        <v>42420</v>
      </c>
      <c r="I281" s="244" t="s">
        <v>349</v>
      </c>
      <c r="J281" s="164" t="s">
        <v>1150</v>
      </c>
    </row>
    <row r="282" spans="1:10" ht="39.75" hidden="1" outlineLevel="3" thickTop="1" thickBot="1" x14ac:dyDescent="0.3">
      <c r="A282" s="271" t="str">
        <f t="shared" si="4"/>
        <v>4EN.1-1</v>
      </c>
      <c r="B282" s="268" t="s">
        <v>1116</v>
      </c>
      <c r="C282" s="268" t="s">
        <v>1128</v>
      </c>
      <c r="D282" s="58">
        <v>4.16</v>
      </c>
      <c r="E282" s="17" t="s">
        <v>108</v>
      </c>
      <c r="F282" s="70" t="s">
        <v>625</v>
      </c>
      <c r="G282" s="10" t="s">
        <v>77</v>
      </c>
      <c r="H282" s="48">
        <v>42420</v>
      </c>
      <c r="I282" s="244" t="s">
        <v>349</v>
      </c>
      <c r="J282" s="164" t="s">
        <v>1150</v>
      </c>
    </row>
    <row r="283" spans="1:10" ht="43.5" hidden="1" customHeight="1" outlineLevel="3" thickTop="1" thickBot="1" x14ac:dyDescent="0.3">
      <c r="A283" s="271" t="str">
        <f t="shared" si="4"/>
        <v>4EN.1-1</v>
      </c>
      <c r="B283" s="268" t="s">
        <v>1116</v>
      </c>
      <c r="C283" s="268" t="s">
        <v>1128</v>
      </c>
      <c r="D283" s="58">
        <v>4.17</v>
      </c>
      <c r="E283" s="17" t="s">
        <v>1040</v>
      </c>
      <c r="F283" s="70" t="s">
        <v>626</v>
      </c>
      <c r="G283" s="10" t="s">
        <v>109</v>
      </c>
      <c r="H283" s="48">
        <v>42344</v>
      </c>
      <c r="I283" s="244" t="s">
        <v>350</v>
      </c>
      <c r="J283" s="164" t="s">
        <v>1079</v>
      </c>
    </row>
    <row r="284" spans="1:10" ht="91.5" hidden="1" outlineLevel="3" thickTop="1" thickBot="1" x14ac:dyDescent="0.3">
      <c r="A284" s="271" t="str">
        <f t="shared" si="4"/>
        <v>4EN.1-1</v>
      </c>
      <c r="B284" s="268" t="s">
        <v>1116</v>
      </c>
      <c r="C284" s="268" t="s">
        <v>1128</v>
      </c>
      <c r="D284" s="58">
        <v>4.18</v>
      </c>
      <c r="E284" s="17" t="s">
        <v>1041</v>
      </c>
      <c r="F284" s="70" t="s">
        <v>627</v>
      </c>
      <c r="G284" s="10" t="s">
        <v>1152</v>
      </c>
      <c r="H284" s="49" t="s">
        <v>357</v>
      </c>
      <c r="I284" s="244" t="s">
        <v>349</v>
      </c>
      <c r="J284" s="164" t="s">
        <v>1151</v>
      </c>
    </row>
    <row r="285" spans="1:10" ht="73.5" hidden="1" outlineLevel="3" thickTop="1" thickBot="1" x14ac:dyDescent="0.3">
      <c r="A285" s="271" t="str">
        <f t="shared" si="4"/>
        <v>4EN.1-1</v>
      </c>
      <c r="B285" s="268" t="s">
        <v>1116</v>
      </c>
      <c r="C285" s="268" t="s">
        <v>1128</v>
      </c>
      <c r="D285" s="58">
        <v>4.1100000000000003</v>
      </c>
      <c r="E285" s="17" t="s">
        <v>1042</v>
      </c>
      <c r="F285" s="70" t="s">
        <v>628</v>
      </c>
      <c r="G285" s="10" t="s">
        <v>901</v>
      </c>
      <c r="H285" s="60">
        <v>42603</v>
      </c>
      <c r="I285" s="247" t="s">
        <v>349</v>
      </c>
      <c r="J285" s="164" t="s">
        <v>900</v>
      </c>
    </row>
    <row r="286" spans="1:10" ht="52.5" hidden="1" outlineLevel="3" thickTop="1" thickBot="1" x14ac:dyDescent="0.3">
      <c r="A286" s="271" t="str">
        <f t="shared" si="4"/>
        <v>4EN.1-1</v>
      </c>
      <c r="B286" s="268" t="s">
        <v>1116</v>
      </c>
      <c r="C286" s="268" t="s">
        <v>1128</v>
      </c>
      <c r="D286" s="58">
        <v>4.12</v>
      </c>
      <c r="E286" s="17" t="s">
        <v>358</v>
      </c>
      <c r="F286" s="70" t="s">
        <v>629</v>
      </c>
      <c r="G286" s="10" t="s">
        <v>405</v>
      </c>
      <c r="H286" s="48">
        <v>42725</v>
      </c>
      <c r="I286" s="244" t="s">
        <v>349</v>
      </c>
      <c r="J286" s="164" t="s">
        <v>1153</v>
      </c>
    </row>
    <row r="287" spans="1:10" ht="61.5" hidden="1" outlineLevel="3" thickTop="1" thickBot="1" x14ac:dyDescent="0.3">
      <c r="A287" s="271" t="str">
        <f t="shared" si="4"/>
        <v>4EN.1-1</v>
      </c>
      <c r="B287" s="268" t="s">
        <v>1116</v>
      </c>
      <c r="C287" s="268" t="s">
        <v>1128</v>
      </c>
      <c r="D287" s="58">
        <v>4.1399999999999997</v>
      </c>
      <c r="E287" s="17" t="s">
        <v>110</v>
      </c>
      <c r="F287" s="70"/>
      <c r="G287" s="10" t="s">
        <v>111</v>
      </c>
      <c r="H287" s="48">
        <v>42399</v>
      </c>
      <c r="I287" s="244" t="s">
        <v>349</v>
      </c>
      <c r="J287" s="164" t="s">
        <v>1154</v>
      </c>
    </row>
    <row r="288" spans="1:10" ht="61.5" hidden="1" outlineLevel="3" thickTop="1" thickBot="1" x14ac:dyDescent="0.3">
      <c r="A288" s="271" t="str">
        <f t="shared" si="4"/>
        <v>4EN.1-1</v>
      </c>
      <c r="B288" s="268" t="s">
        <v>1116</v>
      </c>
      <c r="C288" s="268" t="s">
        <v>1128</v>
      </c>
      <c r="D288" s="58">
        <v>4.1500000000000004</v>
      </c>
      <c r="E288" s="17" t="s">
        <v>112</v>
      </c>
      <c r="F288" s="70"/>
      <c r="G288" s="10" t="s">
        <v>111</v>
      </c>
      <c r="H288" s="42" t="s">
        <v>113</v>
      </c>
      <c r="I288" s="244"/>
      <c r="J288" s="164" t="s">
        <v>1154</v>
      </c>
    </row>
    <row r="289" spans="1:10" ht="52.5" hidden="1" outlineLevel="3" thickTop="1" thickBot="1" x14ac:dyDescent="0.3">
      <c r="A289" s="271" t="str">
        <f t="shared" si="4"/>
        <v>4EN.1-1</v>
      </c>
      <c r="B289" s="268" t="s">
        <v>1116</v>
      </c>
      <c r="C289" s="268" t="s">
        <v>1128</v>
      </c>
      <c r="D289" s="329">
        <v>4.16</v>
      </c>
      <c r="E289" s="17" t="s">
        <v>1076</v>
      </c>
      <c r="F289" s="224" t="s">
        <v>1077</v>
      </c>
      <c r="G289" s="10" t="s">
        <v>111</v>
      </c>
      <c r="H289" s="42">
        <v>2016</v>
      </c>
      <c r="I289" s="244"/>
    </row>
    <row r="290" spans="1:10" ht="16.5" hidden="1" outlineLevel="3" thickTop="1" thickBot="1" x14ac:dyDescent="0.3">
      <c r="A290" s="271" t="str">
        <f t="shared" si="4"/>
        <v>4EN.1-1</v>
      </c>
      <c r="B290" s="268" t="s">
        <v>1116</v>
      </c>
      <c r="C290" s="268" t="s">
        <v>1128</v>
      </c>
      <c r="D290" s="330"/>
      <c r="E290" s="17" t="s">
        <v>861</v>
      </c>
      <c r="F290" s="168"/>
      <c r="G290" s="10" t="s">
        <v>111</v>
      </c>
      <c r="H290" s="42" t="s">
        <v>863</v>
      </c>
      <c r="I290" s="244"/>
    </row>
    <row r="291" spans="1:10" ht="27" hidden="1" outlineLevel="3" thickTop="1" thickBot="1" x14ac:dyDescent="0.3">
      <c r="A291" s="271" t="str">
        <f t="shared" si="4"/>
        <v>4EN.1-1</v>
      </c>
      <c r="B291" s="268" t="s">
        <v>1116</v>
      </c>
      <c r="C291" s="268" t="s">
        <v>1128</v>
      </c>
      <c r="D291" s="330"/>
      <c r="E291" s="17" t="s">
        <v>862</v>
      </c>
      <c r="F291" s="168"/>
      <c r="G291" s="10" t="s">
        <v>111</v>
      </c>
      <c r="H291" s="42" t="s">
        <v>863</v>
      </c>
      <c r="I291" s="244"/>
    </row>
    <row r="292" spans="1:10" ht="31.5" hidden="1" outlineLevel="3" thickTop="1" thickBot="1" x14ac:dyDescent="0.3">
      <c r="A292" s="271" t="str">
        <f t="shared" si="4"/>
        <v>4EN.1-1</v>
      </c>
      <c r="B292" s="268" t="s">
        <v>1116</v>
      </c>
      <c r="C292" s="268" t="s">
        <v>1128</v>
      </c>
      <c r="D292" s="331"/>
      <c r="E292" s="17" t="s">
        <v>864</v>
      </c>
      <c r="F292" s="73"/>
      <c r="G292" s="10" t="s">
        <v>1080</v>
      </c>
      <c r="H292" s="42" t="s">
        <v>865</v>
      </c>
      <c r="I292" s="244"/>
    </row>
    <row r="293" spans="1:10" ht="116.25" hidden="1" outlineLevel="3" thickTop="1" thickBot="1" x14ac:dyDescent="0.3">
      <c r="A293" s="271" t="str">
        <f t="shared" si="4"/>
        <v>4EN.1-1</v>
      </c>
      <c r="B293" s="268" t="s">
        <v>1116</v>
      </c>
      <c r="C293" s="268" t="s">
        <v>1128</v>
      </c>
      <c r="D293" s="358">
        <v>4.17</v>
      </c>
      <c r="E293" s="17" t="s">
        <v>1023</v>
      </c>
      <c r="F293" s="71" t="s">
        <v>1009</v>
      </c>
      <c r="G293" s="10" t="s">
        <v>111</v>
      </c>
      <c r="H293" s="42" t="s">
        <v>1043</v>
      </c>
      <c r="I293" s="244"/>
    </row>
    <row r="294" spans="1:10" ht="52.5" hidden="1" outlineLevel="3" thickTop="1" thickBot="1" x14ac:dyDescent="0.3">
      <c r="A294" s="271" t="str">
        <f t="shared" si="4"/>
        <v>4EN.1-1</v>
      </c>
      <c r="B294" s="268" t="s">
        <v>1116</v>
      </c>
      <c r="C294" s="268" t="s">
        <v>1128</v>
      </c>
      <c r="D294" s="330"/>
      <c r="E294" s="17" t="s">
        <v>1010</v>
      </c>
      <c r="F294" s="168"/>
      <c r="G294" s="10" t="s">
        <v>111</v>
      </c>
      <c r="H294" s="42" t="s">
        <v>1043</v>
      </c>
      <c r="I294" s="244" t="s">
        <v>350</v>
      </c>
      <c r="J294" s="164" t="s">
        <v>1107</v>
      </c>
    </row>
    <row r="295" spans="1:10" ht="52.5" hidden="1" outlineLevel="3" thickTop="1" thickBot="1" x14ac:dyDescent="0.3">
      <c r="A295" s="271" t="str">
        <f t="shared" si="4"/>
        <v>4EN.1-1</v>
      </c>
      <c r="B295" s="268" t="s">
        <v>1116</v>
      </c>
      <c r="C295" s="268" t="s">
        <v>1128</v>
      </c>
      <c r="D295" s="330"/>
      <c r="E295" s="17" t="s">
        <v>1011</v>
      </c>
      <c r="F295" s="168"/>
      <c r="G295" s="10" t="s">
        <v>111</v>
      </c>
      <c r="H295" s="42" t="s">
        <v>1043</v>
      </c>
      <c r="I295" s="244"/>
    </row>
    <row r="296" spans="1:10" ht="39.75" hidden="1" outlineLevel="3" thickTop="1" thickBot="1" x14ac:dyDescent="0.3">
      <c r="A296" s="271" t="str">
        <f t="shared" si="4"/>
        <v>4EN.1-1</v>
      </c>
      <c r="B296" s="268" t="s">
        <v>1116</v>
      </c>
      <c r="C296" s="268" t="s">
        <v>1128</v>
      </c>
      <c r="D296" s="331"/>
      <c r="E296" s="17" t="s">
        <v>1012</v>
      </c>
      <c r="F296" s="73"/>
      <c r="G296" s="10" t="s">
        <v>111</v>
      </c>
      <c r="H296" s="42" t="s">
        <v>1043</v>
      </c>
      <c r="I296" s="244"/>
    </row>
    <row r="297" spans="1:10" ht="16.5" hidden="1" outlineLevel="3" thickTop="1" thickBot="1" x14ac:dyDescent="0.3">
      <c r="A297" s="271" t="str">
        <f t="shared" si="4"/>
        <v/>
      </c>
      <c r="D297" s="187"/>
      <c r="E297" s="182"/>
      <c r="F297" s="183"/>
      <c r="G297" s="188"/>
      <c r="H297" s="189"/>
      <c r="I297" s="245"/>
    </row>
    <row r="298" spans="1:10" s="14" customFormat="1" ht="33" collapsed="1" thickTop="1" thickBot="1" x14ac:dyDescent="0.3">
      <c r="A298" s="271" t="str">
        <f t="shared" si="4"/>
        <v/>
      </c>
      <c r="B298" s="268"/>
      <c r="C298" s="268"/>
      <c r="D298" s="116" t="s">
        <v>0</v>
      </c>
      <c r="E298" s="9" t="s">
        <v>338</v>
      </c>
      <c r="F298" s="126" t="s">
        <v>817</v>
      </c>
      <c r="G298" s="9" t="s">
        <v>827</v>
      </c>
      <c r="H298" s="47" t="s">
        <v>2</v>
      </c>
      <c r="I298" s="246"/>
      <c r="J298" s="257"/>
    </row>
    <row r="299" spans="1:10" ht="116.25" hidden="1" outlineLevel="1" thickTop="1" thickBot="1" x14ac:dyDescent="0.3">
      <c r="A299" s="271" t="str">
        <f t="shared" si="4"/>
        <v xml:space="preserve">4CM.3-1 </v>
      </c>
      <c r="B299" s="268" t="s">
        <v>1116</v>
      </c>
      <c r="C299" s="268" t="s">
        <v>1129</v>
      </c>
      <c r="D299" s="117">
        <v>4.17</v>
      </c>
      <c r="E299" s="17" t="s">
        <v>361</v>
      </c>
      <c r="F299" s="70" t="s">
        <v>630</v>
      </c>
      <c r="G299" s="1" t="s">
        <v>382</v>
      </c>
      <c r="H299" s="41">
        <v>42300</v>
      </c>
      <c r="I299" s="244" t="s">
        <v>349</v>
      </c>
      <c r="J299" s="164" t="s">
        <v>1148</v>
      </c>
    </row>
    <row r="300" spans="1:10" ht="90.75" hidden="1" outlineLevel="1" thickTop="1" thickBot="1" x14ac:dyDescent="0.3">
      <c r="A300" s="271" t="str">
        <f t="shared" si="4"/>
        <v xml:space="preserve">4CM.3-1 </v>
      </c>
      <c r="B300" s="268" t="s">
        <v>1116</v>
      </c>
      <c r="C300" s="268" t="s">
        <v>1129</v>
      </c>
      <c r="D300" s="117">
        <v>4.18</v>
      </c>
      <c r="E300" s="17" t="s">
        <v>362</v>
      </c>
      <c r="F300" s="70" t="s">
        <v>631</v>
      </c>
      <c r="G300" s="1" t="s">
        <v>115</v>
      </c>
      <c r="H300" s="41">
        <v>42330</v>
      </c>
      <c r="I300" s="244" t="s">
        <v>350</v>
      </c>
      <c r="J300" s="164" t="s">
        <v>998</v>
      </c>
    </row>
    <row r="301" spans="1:10" ht="39.75" hidden="1" outlineLevel="1" thickTop="1" thickBot="1" x14ac:dyDescent="0.3">
      <c r="A301" s="271" t="str">
        <f t="shared" si="4"/>
        <v xml:space="preserve">4CM.3-1 </v>
      </c>
      <c r="B301" s="268" t="s">
        <v>1116</v>
      </c>
      <c r="C301" s="268" t="s">
        <v>1129</v>
      </c>
      <c r="D301" s="117">
        <v>4.1900000000000004</v>
      </c>
      <c r="E301" s="17" t="s">
        <v>363</v>
      </c>
      <c r="F301" s="70" t="s">
        <v>632</v>
      </c>
      <c r="G301" s="1" t="s">
        <v>115</v>
      </c>
      <c r="H301" s="41">
        <v>42304</v>
      </c>
      <c r="I301" s="244" t="s">
        <v>350</v>
      </c>
      <c r="J301" s="164" t="s">
        <v>998</v>
      </c>
    </row>
    <row r="302" spans="1:10" ht="39.75" hidden="1" outlineLevel="1" thickTop="1" thickBot="1" x14ac:dyDescent="0.3">
      <c r="A302" s="271" t="str">
        <f t="shared" si="4"/>
        <v xml:space="preserve">4CM.3-1 </v>
      </c>
      <c r="B302" s="268" t="s">
        <v>1116</v>
      </c>
      <c r="C302" s="268" t="s">
        <v>1129</v>
      </c>
      <c r="D302" s="117">
        <v>4.2</v>
      </c>
      <c r="E302" s="17" t="s">
        <v>364</v>
      </c>
      <c r="F302" s="70" t="s">
        <v>633</v>
      </c>
      <c r="G302" s="1" t="s">
        <v>115</v>
      </c>
      <c r="H302" s="41">
        <v>42389</v>
      </c>
      <c r="I302" s="244" t="s">
        <v>350</v>
      </c>
      <c r="J302" s="164" t="s">
        <v>998</v>
      </c>
    </row>
    <row r="303" spans="1:10" ht="65.25" hidden="1" outlineLevel="1" thickTop="1" thickBot="1" x14ac:dyDescent="0.3">
      <c r="A303" s="271" t="str">
        <f t="shared" si="4"/>
        <v xml:space="preserve">4CM.3-1 </v>
      </c>
      <c r="B303" s="268" t="s">
        <v>1116</v>
      </c>
      <c r="C303" s="268" t="s">
        <v>1129</v>
      </c>
      <c r="D303" s="117">
        <v>4.21</v>
      </c>
      <c r="E303" s="17" t="s">
        <v>365</v>
      </c>
      <c r="F303" s="70" t="s">
        <v>634</v>
      </c>
      <c r="G303" s="1" t="s">
        <v>773</v>
      </c>
      <c r="H303" s="41">
        <v>42665</v>
      </c>
      <c r="I303" s="244" t="s">
        <v>349</v>
      </c>
      <c r="J303" s="164" t="s">
        <v>1146</v>
      </c>
    </row>
    <row r="304" spans="1:10" ht="65.25" hidden="1" outlineLevel="1" thickTop="1" thickBot="1" x14ac:dyDescent="0.3">
      <c r="A304" s="271" t="str">
        <f t="shared" si="4"/>
        <v xml:space="preserve">4CM.3-1 </v>
      </c>
      <c r="B304" s="268" t="s">
        <v>1116</v>
      </c>
      <c r="C304" s="268" t="s">
        <v>1129</v>
      </c>
      <c r="D304" s="117">
        <v>4.22</v>
      </c>
      <c r="E304" s="17" t="s">
        <v>114</v>
      </c>
      <c r="F304" s="70" t="s">
        <v>635</v>
      </c>
      <c r="G304" s="1" t="s">
        <v>115</v>
      </c>
      <c r="H304" s="41">
        <v>42665</v>
      </c>
      <c r="I304" s="277"/>
      <c r="J304" s="164" t="s">
        <v>1146</v>
      </c>
    </row>
    <row r="305" spans="1:10" ht="39.75" hidden="1" outlineLevel="1" thickTop="1" thickBot="1" x14ac:dyDescent="0.3">
      <c r="A305" s="271" t="str">
        <f t="shared" si="4"/>
        <v xml:space="preserve">4CM.3-1 </v>
      </c>
      <c r="B305" s="268" t="s">
        <v>1116</v>
      </c>
      <c r="C305" s="268" t="s">
        <v>1129</v>
      </c>
      <c r="D305" s="117">
        <v>4.2300000000000004</v>
      </c>
      <c r="E305" s="17" t="s">
        <v>636</v>
      </c>
      <c r="F305" s="70"/>
      <c r="G305" s="1" t="s">
        <v>772</v>
      </c>
      <c r="H305" s="42" t="s">
        <v>116</v>
      </c>
      <c r="I305" s="244" t="s">
        <v>350</v>
      </c>
      <c r="J305" s="164" t="s">
        <v>1147</v>
      </c>
    </row>
    <row r="306" spans="1:10" ht="39.75" hidden="1" outlineLevel="1" thickTop="1" thickBot="1" x14ac:dyDescent="0.3">
      <c r="A306" s="271" t="str">
        <f t="shared" si="4"/>
        <v xml:space="preserve">4CM.3-1 </v>
      </c>
      <c r="B306" s="268" t="s">
        <v>1116</v>
      </c>
      <c r="C306" s="268" t="s">
        <v>1129</v>
      </c>
      <c r="D306" s="117">
        <v>4.24</v>
      </c>
      <c r="E306" s="17" t="s">
        <v>117</v>
      </c>
      <c r="F306" s="70"/>
      <c r="G306" s="1" t="s">
        <v>772</v>
      </c>
      <c r="H306" s="42" t="s">
        <v>118</v>
      </c>
      <c r="I306" s="248" t="s">
        <v>350</v>
      </c>
      <c r="J306" s="164" t="s">
        <v>998</v>
      </c>
    </row>
    <row r="307" spans="1:10" ht="52.5" hidden="1" outlineLevel="1" thickTop="1" thickBot="1" x14ac:dyDescent="0.3">
      <c r="A307" s="271" t="str">
        <f t="shared" si="4"/>
        <v xml:space="preserve">4CM.3-1 </v>
      </c>
      <c r="B307" s="268" t="s">
        <v>1116</v>
      </c>
      <c r="C307" s="268" t="s">
        <v>1129</v>
      </c>
      <c r="D307" s="117">
        <v>4.25</v>
      </c>
      <c r="E307" s="17" t="s">
        <v>119</v>
      </c>
      <c r="F307" s="70"/>
      <c r="G307" s="1" t="s">
        <v>772</v>
      </c>
      <c r="H307" s="42">
        <v>2016</v>
      </c>
      <c r="I307" s="248" t="s">
        <v>350</v>
      </c>
      <c r="J307" s="164" t="s">
        <v>998</v>
      </c>
    </row>
    <row r="308" spans="1:10" ht="52.5" hidden="1" outlineLevel="1" thickTop="1" thickBot="1" x14ac:dyDescent="0.3">
      <c r="A308" s="271" t="str">
        <f t="shared" si="4"/>
        <v xml:space="preserve">4CM.3-1 </v>
      </c>
      <c r="B308" s="268" t="s">
        <v>1116</v>
      </c>
      <c r="C308" s="268" t="s">
        <v>1129</v>
      </c>
      <c r="D308" s="332">
        <v>4.26</v>
      </c>
      <c r="E308" s="17" t="s">
        <v>1075</v>
      </c>
      <c r="F308" s="336" t="s">
        <v>1077</v>
      </c>
      <c r="G308" s="1" t="s">
        <v>866</v>
      </c>
      <c r="H308" s="42">
        <v>2016</v>
      </c>
      <c r="I308" s="277"/>
    </row>
    <row r="309" spans="1:10" ht="16.5" hidden="1" outlineLevel="1" thickTop="1" thickBot="1" x14ac:dyDescent="0.3">
      <c r="A309" s="271" t="str">
        <f t="shared" si="4"/>
        <v xml:space="preserve">4CM.3-1 </v>
      </c>
      <c r="B309" s="268" t="s">
        <v>1116</v>
      </c>
      <c r="C309" s="268" t="s">
        <v>1129</v>
      </c>
      <c r="D309" s="330"/>
      <c r="E309" s="17" t="s">
        <v>861</v>
      </c>
      <c r="F309" s="334"/>
      <c r="G309" s="1"/>
      <c r="H309" s="42" t="s">
        <v>1108</v>
      </c>
      <c r="I309" s="277"/>
    </row>
    <row r="310" spans="1:10" ht="27" hidden="1" outlineLevel="1" thickTop="1" thickBot="1" x14ac:dyDescent="0.3">
      <c r="A310" s="271" t="str">
        <f t="shared" si="4"/>
        <v xml:space="preserve">4CM.3-1 </v>
      </c>
      <c r="B310" s="268" t="s">
        <v>1116</v>
      </c>
      <c r="C310" s="268" t="s">
        <v>1129</v>
      </c>
      <c r="D310" s="330"/>
      <c r="E310" s="17" t="s">
        <v>867</v>
      </c>
      <c r="F310" s="334"/>
      <c r="G310" s="1"/>
      <c r="H310" s="42" t="s">
        <v>1108</v>
      </c>
      <c r="I310" s="277"/>
    </row>
    <row r="311" spans="1:10" ht="16.5" hidden="1" outlineLevel="1" thickTop="1" thickBot="1" x14ac:dyDescent="0.3">
      <c r="A311" s="271" t="str">
        <f t="shared" si="4"/>
        <v xml:space="preserve">4CM.3-1 </v>
      </c>
      <c r="B311" s="268" t="s">
        <v>1116</v>
      </c>
      <c r="C311" s="268" t="s">
        <v>1129</v>
      </c>
      <c r="D311" s="330"/>
      <c r="E311" s="17" t="s">
        <v>868</v>
      </c>
      <c r="F311" s="334"/>
      <c r="G311" s="1"/>
      <c r="H311" s="42" t="s">
        <v>1108</v>
      </c>
      <c r="I311" s="277"/>
    </row>
    <row r="312" spans="1:10" ht="16.5" hidden="1" outlineLevel="1" thickTop="1" thickBot="1" x14ac:dyDescent="0.3">
      <c r="A312" s="271" t="str">
        <f t="shared" si="4"/>
        <v xml:space="preserve">4CM.3-1 </v>
      </c>
      <c r="B312" s="268" t="s">
        <v>1116</v>
      </c>
      <c r="C312" s="268" t="s">
        <v>1129</v>
      </c>
      <c r="D312" s="331"/>
      <c r="E312" s="17" t="s">
        <v>1082</v>
      </c>
      <c r="F312" s="335"/>
      <c r="G312" s="1"/>
      <c r="H312" s="42" t="s">
        <v>1109</v>
      </c>
      <c r="I312" s="277"/>
    </row>
    <row r="313" spans="1:10" ht="116.25" hidden="1" outlineLevel="1" thickTop="1" thickBot="1" x14ac:dyDescent="0.3">
      <c r="A313" s="271" t="str">
        <f t="shared" si="4"/>
        <v xml:space="preserve">4CM.3-1 </v>
      </c>
      <c r="B313" s="268" t="s">
        <v>1116</v>
      </c>
      <c r="C313" s="268" t="s">
        <v>1129</v>
      </c>
      <c r="D313" s="358">
        <v>4.2699999999999996</v>
      </c>
      <c r="E313" s="17" t="s">
        <v>1023</v>
      </c>
      <c r="F313" s="333" t="s">
        <v>1009</v>
      </c>
      <c r="G313" s="1" t="s">
        <v>1016</v>
      </c>
      <c r="H313" s="42" t="s">
        <v>1043</v>
      </c>
      <c r="I313" s="277"/>
    </row>
    <row r="314" spans="1:10" ht="27" hidden="1" outlineLevel="1" thickTop="1" thickBot="1" x14ac:dyDescent="0.3">
      <c r="A314" s="271" t="str">
        <f t="shared" si="4"/>
        <v xml:space="preserve">4CM.3-1 </v>
      </c>
      <c r="B314" s="268" t="s">
        <v>1116</v>
      </c>
      <c r="C314" s="268" t="s">
        <v>1129</v>
      </c>
      <c r="D314" s="330"/>
      <c r="E314" s="17" t="s">
        <v>1013</v>
      </c>
      <c r="F314" s="334"/>
      <c r="G314" s="1" t="s">
        <v>866</v>
      </c>
      <c r="H314" s="42" t="s">
        <v>1043</v>
      </c>
      <c r="I314" s="277"/>
    </row>
    <row r="315" spans="1:10" ht="39.75" hidden="1" outlineLevel="1" thickTop="1" thickBot="1" x14ac:dyDescent="0.3">
      <c r="A315" s="271" t="str">
        <f t="shared" si="4"/>
        <v xml:space="preserve">4CM.3-1 </v>
      </c>
      <c r="B315" s="268" t="s">
        <v>1116</v>
      </c>
      <c r="C315" s="268" t="s">
        <v>1129</v>
      </c>
      <c r="D315" s="330"/>
      <c r="E315" s="17" t="s">
        <v>1014</v>
      </c>
      <c r="F315" s="334"/>
      <c r="G315" s="1" t="s">
        <v>866</v>
      </c>
      <c r="H315" s="42" t="s">
        <v>1043</v>
      </c>
      <c r="I315" s="277"/>
    </row>
    <row r="316" spans="1:10" ht="52.5" hidden="1" outlineLevel="1" thickTop="1" thickBot="1" x14ac:dyDescent="0.3">
      <c r="A316" s="271" t="str">
        <f t="shared" si="4"/>
        <v xml:space="preserve">4CM.3-1 </v>
      </c>
      <c r="B316" s="268" t="s">
        <v>1116</v>
      </c>
      <c r="C316" s="268" t="s">
        <v>1129</v>
      </c>
      <c r="D316" s="331"/>
      <c r="E316" s="17" t="s">
        <v>1015</v>
      </c>
      <c r="F316" s="335"/>
      <c r="G316" s="1" t="s">
        <v>866</v>
      </c>
      <c r="H316" s="42" t="s">
        <v>1043</v>
      </c>
      <c r="I316" s="277"/>
    </row>
    <row r="317" spans="1:10" ht="16.5" hidden="1" outlineLevel="1" thickTop="1" thickBot="1" x14ac:dyDescent="0.3">
      <c r="A317" s="271" t="str">
        <f t="shared" si="4"/>
        <v/>
      </c>
      <c r="D317" s="190"/>
      <c r="E317" s="182"/>
      <c r="F317" s="183"/>
      <c r="G317" s="191"/>
      <c r="H317" s="180"/>
      <c r="I317" s="245"/>
    </row>
    <row r="318" spans="1:10" s="12" customFormat="1" ht="33" collapsed="1" thickTop="1" thickBot="1" x14ac:dyDescent="0.3">
      <c r="A318" s="271" t="str">
        <f t="shared" si="4"/>
        <v/>
      </c>
      <c r="B318" s="268"/>
      <c r="C318" s="268"/>
      <c r="D318" s="116" t="s">
        <v>373</v>
      </c>
      <c r="E318" s="9" t="s">
        <v>340</v>
      </c>
      <c r="F318" s="126" t="s">
        <v>818</v>
      </c>
      <c r="G318" s="9" t="s">
        <v>828</v>
      </c>
      <c r="H318" s="47" t="s">
        <v>122</v>
      </c>
      <c r="I318" s="246"/>
      <c r="J318" s="164"/>
    </row>
    <row r="319" spans="1:10" ht="52.5" hidden="1" outlineLevel="1" thickTop="1" thickBot="1" x14ac:dyDescent="0.3">
      <c r="A319" s="271" t="str">
        <f t="shared" si="4"/>
        <v>5CY.1-1</v>
      </c>
      <c r="B319" s="268" t="s">
        <v>1117</v>
      </c>
      <c r="C319" s="268" t="s">
        <v>1130</v>
      </c>
      <c r="D319" s="118">
        <v>5.0999999999999996</v>
      </c>
      <c r="E319" s="17" t="s">
        <v>123</v>
      </c>
      <c r="F319" s="70" t="s">
        <v>637</v>
      </c>
      <c r="G319" s="1" t="s">
        <v>642</v>
      </c>
      <c r="H319" s="41">
        <v>42289</v>
      </c>
      <c r="I319" s="244" t="s">
        <v>350</v>
      </c>
    </row>
    <row r="320" spans="1:10" ht="65.25" hidden="1" outlineLevel="1" thickTop="1" thickBot="1" x14ac:dyDescent="0.3">
      <c r="A320" s="271" t="str">
        <f t="shared" si="4"/>
        <v>5CY.1-1</v>
      </c>
      <c r="B320" s="268" t="s">
        <v>1117</v>
      </c>
      <c r="C320" s="268" t="s">
        <v>1130</v>
      </c>
      <c r="D320" s="118">
        <v>5.2</v>
      </c>
      <c r="E320" s="17" t="s">
        <v>124</v>
      </c>
      <c r="F320" s="70" t="s">
        <v>638</v>
      </c>
      <c r="G320" s="1" t="s">
        <v>126</v>
      </c>
      <c r="H320" s="41">
        <v>42289</v>
      </c>
      <c r="I320" s="244" t="s">
        <v>350</v>
      </c>
    </row>
    <row r="321" spans="1:10" ht="39.75" hidden="1" outlineLevel="1" thickTop="1" thickBot="1" x14ac:dyDescent="0.3">
      <c r="A321" s="271" t="str">
        <f t="shared" si="4"/>
        <v>5CY.1-1</v>
      </c>
      <c r="B321" s="268" t="s">
        <v>1117</v>
      </c>
      <c r="C321" s="268" t="s">
        <v>1130</v>
      </c>
      <c r="D321" s="118">
        <v>5.3</v>
      </c>
      <c r="E321" s="17" t="s">
        <v>125</v>
      </c>
      <c r="F321" s="70" t="s">
        <v>639</v>
      </c>
      <c r="G321" s="1" t="s">
        <v>126</v>
      </c>
      <c r="H321" s="41">
        <v>42319</v>
      </c>
      <c r="I321" s="244" t="s">
        <v>349</v>
      </c>
    </row>
    <row r="322" spans="1:10" ht="27" hidden="1" outlineLevel="1" thickTop="1" thickBot="1" x14ac:dyDescent="0.3">
      <c r="A322" s="271" t="str">
        <f t="shared" si="4"/>
        <v>5CY.1-1</v>
      </c>
      <c r="B322" s="268" t="s">
        <v>1117</v>
      </c>
      <c r="C322" s="268" t="s">
        <v>1130</v>
      </c>
      <c r="D322" s="118">
        <v>5.4</v>
      </c>
      <c r="E322" s="17" t="s">
        <v>127</v>
      </c>
      <c r="F322" s="70" t="s">
        <v>640</v>
      </c>
      <c r="G322" s="1" t="s">
        <v>641</v>
      </c>
      <c r="H322" s="41">
        <v>42623</v>
      </c>
      <c r="I322" s="244" t="s">
        <v>350</v>
      </c>
    </row>
    <row r="323" spans="1:10" ht="67.5" hidden="1" outlineLevel="1" thickTop="1" thickBot="1" x14ac:dyDescent="0.3">
      <c r="A323" s="271" t="str">
        <f t="shared" si="4"/>
        <v>5CY.1-1</v>
      </c>
      <c r="B323" s="268" t="s">
        <v>1117</v>
      </c>
      <c r="C323" s="268" t="s">
        <v>1130</v>
      </c>
      <c r="D323" s="118">
        <v>5.5</v>
      </c>
      <c r="E323" s="17" t="s">
        <v>128</v>
      </c>
      <c r="F323" s="70" t="s">
        <v>643</v>
      </c>
      <c r="G323" s="1" t="s">
        <v>126</v>
      </c>
      <c r="H323" s="41">
        <v>42319</v>
      </c>
      <c r="I323" s="244" t="s">
        <v>350</v>
      </c>
    </row>
    <row r="324" spans="1:10" ht="27" hidden="1" outlineLevel="1" thickTop="1" thickBot="1" x14ac:dyDescent="0.3">
      <c r="A324" s="271" t="str">
        <f t="shared" ref="A324:A387" si="5">B324&amp;C324</f>
        <v>5CY.1-1</v>
      </c>
      <c r="B324" s="268" t="s">
        <v>1117</v>
      </c>
      <c r="C324" s="268" t="s">
        <v>1130</v>
      </c>
      <c r="D324" s="118">
        <v>5.6</v>
      </c>
      <c r="E324" s="17" t="s">
        <v>129</v>
      </c>
      <c r="F324" s="70" t="s">
        <v>644</v>
      </c>
      <c r="G324" s="1" t="s">
        <v>126</v>
      </c>
      <c r="H324" s="41">
        <v>42268</v>
      </c>
      <c r="I324" s="244" t="s">
        <v>350</v>
      </c>
    </row>
    <row r="325" spans="1:10" ht="39.75" hidden="1" outlineLevel="1" thickTop="1" thickBot="1" x14ac:dyDescent="0.3">
      <c r="A325" s="271" t="str">
        <f t="shared" si="5"/>
        <v>5CY.1-1</v>
      </c>
      <c r="B325" s="268" t="s">
        <v>1117</v>
      </c>
      <c r="C325" s="268" t="s">
        <v>1130</v>
      </c>
      <c r="D325" s="118">
        <v>5.7</v>
      </c>
      <c r="E325" s="17" t="s">
        <v>130</v>
      </c>
      <c r="F325" s="70" t="s">
        <v>645</v>
      </c>
      <c r="G325" s="1" t="s">
        <v>126</v>
      </c>
      <c r="H325" s="41">
        <v>42268</v>
      </c>
      <c r="I325" s="244" t="s">
        <v>350</v>
      </c>
    </row>
    <row r="326" spans="1:10" ht="29.25" hidden="1" outlineLevel="1" thickTop="1" thickBot="1" x14ac:dyDescent="0.3">
      <c r="A326" s="271" t="str">
        <f t="shared" si="5"/>
        <v>5CY.1-1</v>
      </c>
      <c r="B326" s="268" t="s">
        <v>1117</v>
      </c>
      <c r="C326" s="268" t="s">
        <v>1130</v>
      </c>
      <c r="D326" s="118">
        <v>5.8</v>
      </c>
      <c r="E326" s="17" t="s">
        <v>131</v>
      </c>
      <c r="F326" s="70" t="s">
        <v>646</v>
      </c>
      <c r="G326" s="1" t="s">
        <v>126</v>
      </c>
      <c r="H326" s="42" t="s">
        <v>89</v>
      </c>
      <c r="I326" s="244" t="s">
        <v>350</v>
      </c>
    </row>
    <row r="327" spans="1:10" ht="65.25" hidden="1" outlineLevel="1" thickTop="1" thickBot="1" x14ac:dyDescent="0.3">
      <c r="A327" s="271" t="str">
        <f t="shared" si="5"/>
        <v>5CY.1-1</v>
      </c>
      <c r="B327" s="268" t="s">
        <v>1117</v>
      </c>
      <c r="C327" s="268" t="s">
        <v>1130</v>
      </c>
      <c r="D327" s="118">
        <v>5.9</v>
      </c>
      <c r="E327" s="17" t="s">
        <v>132</v>
      </c>
      <c r="F327" s="70" t="s">
        <v>647</v>
      </c>
      <c r="G327" s="1" t="s">
        <v>126</v>
      </c>
      <c r="H327" s="41">
        <v>42439</v>
      </c>
      <c r="I327" s="244" t="s">
        <v>350</v>
      </c>
    </row>
    <row r="328" spans="1:10" ht="27" hidden="1" outlineLevel="1" thickTop="1" thickBot="1" x14ac:dyDescent="0.3">
      <c r="A328" s="271" t="str">
        <f t="shared" si="5"/>
        <v>5CY.1-1</v>
      </c>
      <c r="B328" s="268" t="s">
        <v>1117</v>
      </c>
      <c r="C328" s="268" t="s">
        <v>1130</v>
      </c>
      <c r="D328" s="117">
        <v>5.0999999999999996</v>
      </c>
      <c r="E328" s="17" t="s">
        <v>133</v>
      </c>
      <c r="F328" s="70" t="s">
        <v>648</v>
      </c>
      <c r="G328" s="1" t="s">
        <v>126</v>
      </c>
      <c r="H328" s="41">
        <v>42349</v>
      </c>
      <c r="I328" s="244" t="s">
        <v>350</v>
      </c>
    </row>
    <row r="329" spans="1:10" ht="27" hidden="1" outlineLevel="1" thickTop="1" thickBot="1" x14ac:dyDescent="0.3">
      <c r="A329" s="271" t="str">
        <f t="shared" si="5"/>
        <v>5CY.1-1</v>
      </c>
      <c r="B329" s="268" t="s">
        <v>1117</v>
      </c>
      <c r="C329" s="268" t="s">
        <v>1130</v>
      </c>
      <c r="D329" s="117">
        <v>5.1100000000000003</v>
      </c>
      <c r="E329" s="17" t="s">
        <v>134</v>
      </c>
      <c r="F329" s="70" t="s">
        <v>649</v>
      </c>
      <c r="G329" s="1" t="s">
        <v>366</v>
      </c>
      <c r="H329" s="41">
        <v>42623</v>
      </c>
      <c r="I329" s="244" t="s">
        <v>350</v>
      </c>
      <c r="J329" s="164" t="s">
        <v>902</v>
      </c>
    </row>
    <row r="330" spans="1:10" ht="27" hidden="1" outlineLevel="1" thickTop="1" thickBot="1" x14ac:dyDescent="0.3">
      <c r="A330" s="271" t="str">
        <f t="shared" si="5"/>
        <v>5CY.1-1</v>
      </c>
      <c r="B330" s="268" t="s">
        <v>1117</v>
      </c>
      <c r="C330" s="268" t="s">
        <v>1130</v>
      </c>
      <c r="D330" s="117">
        <v>5.12</v>
      </c>
      <c r="E330" s="17" t="s">
        <v>135</v>
      </c>
      <c r="F330" s="70" t="s">
        <v>650</v>
      </c>
      <c r="G330" s="1" t="s">
        <v>126</v>
      </c>
      <c r="H330" s="41">
        <v>42319</v>
      </c>
      <c r="I330" s="244" t="s">
        <v>349</v>
      </c>
    </row>
    <row r="331" spans="1:10" ht="39.75" hidden="1" outlineLevel="1" thickTop="1" thickBot="1" x14ac:dyDescent="0.3">
      <c r="A331" s="271" t="str">
        <f t="shared" si="5"/>
        <v>5CY.1-1</v>
      </c>
      <c r="B331" s="268" t="s">
        <v>1117</v>
      </c>
      <c r="C331" s="268" t="s">
        <v>1130</v>
      </c>
      <c r="D331" s="117">
        <v>5.13</v>
      </c>
      <c r="E331" s="17" t="s">
        <v>136</v>
      </c>
      <c r="F331" s="70" t="s">
        <v>651</v>
      </c>
      <c r="G331" s="1" t="s">
        <v>126</v>
      </c>
      <c r="H331" s="41">
        <v>42324</v>
      </c>
      <c r="I331" s="244" t="s">
        <v>349</v>
      </c>
    </row>
    <row r="332" spans="1:10" ht="27" hidden="1" outlineLevel="1" thickTop="1" thickBot="1" x14ac:dyDescent="0.3">
      <c r="A332" s="271" t="str">
        <f t="shared" si="5"/>
        <v>5CY.1-1</v>
      </c>
      <c r="B332" s="268" t="s">
        <v>1117</v>
      </c>
      <c r="C332" s="268" t="s">
        <v>1130</v>
      </c>
      <c r="D332" s="117">
        <v>5.14</v>
      </c>
      <c r="E332" s="17" t="s">
        <v>137</v>
      </c>
      <c r="F332" s="70" t="s">
        <v>652</v>
      </c>
      <c r="G332" s="1" t="s">
        <v>138</v>
      </c>
      <c r="H332" s="41">
        <v>42623</v>
      </c>
      <c r="I332" s="244" t="s">
        <v>349</v>
      </c>
    </row>
    <row r="333" spans="1:10" ht="27" hidden="1" outlineLevel="1" thickTop="1" thickBot="1" x14ac:dyDescent="0.3">
      <c r="A333" s="271" t="str">
        <f t="shared" si="5"/>
        <v>5CY.1-1</v>
      </c>
      <c r="B333" s="268" t="s">
        <v>1117</v>
      </c>
      <c r="C333" s="268" t="s">
        <v>1130</v>
      </c>
      <c r="D333" s="117">
        <v>5.15</v>
      </c>
      <c r="E333" s="17" t="s">
        <v>139</v>
      </c>
      <c r="F333" s="70" t="s">
        <v>653</v>
      </c>
      <c r="G333" s="1" t="s">
        <v>126</v>
      </c>
      <c r="H333" s="41">
        <v>42439</v>
      </c>
      <c r="I333" s="244" t="s">
        <v>350</v>
      </c>
    </row>
    <row r="334" spans="1:10" ht="39.75" hidden="1" outlineLevel="1" thickTop="1" thickBot="1" x14ac:dyDescent="0.3">
      <c r="A334" s="271" t="str">
        <f t="shared" si="5"/>
        <v>5CY.1-1</v>
      </c>
      <c r="B334" s="268" t="s">
        <v>1117</v>
      </c>
      <c r="C334" s="268" t="s">
        <v>1130</v>
      </c>
      <c r="D334" s="117">
        <v>5.16</v>
      </c>
      <c r="E334" s="17" t="s">
        <v>655</v>
      </c>
      <c r="F334" s="70" t="s">
        <v>654</v>
      </c>
      <c r="G334" s="1" t="s">
        <v>771</v>
      </c>
      <c r="H334" s="41">
        <v>42268</v>
      </c>
      <c r="I334" s="244" t="s">
        <v>350</v>
      </c>
    </row>
    <row r="335" spans="1:10" ht="27" hidden="1" outlineLevel="1" thickTop="1" thickBot="1" x14ac:dyDescent="0.3">
      <c r="A335" s="271" t="str">
        <f t="shared" si="5"/>
        <v>5CY.1-1</v>
      </c>
      <c r="B335" s="268" t="s">
        <v>1117</v>
      </c>
      <c r="C335" s="268" t="s">
        <v>1130</v>
      </c>
      <c r="D335" s="117">
        <v>5.17</v>
      </c>
      <c r="E335" s="17" t="s">
        <v>140</v>
      </c>
      <c r="F335" s="70" t="s">
        <v>656</v>
      </c>
      <c r="G335" s="1" t="s">
        <v>126</v>
      </c>
      <c r="H335" s="42" t="s">
        <v>141</v>
      </c>
      <c r="I335" s="244" t="s">
        <v>350</v>
      </c>
    </row>
    <row r="336" spans="1:10" ht="27" hidden="1" outlineLevel="1" thickTop="1" thickBot="1" x14ac:dyDescent="0.3">
      <c r="A336" s="271" t="str">
        <f t="shared" si="5"/>
        <v>5CY.1-1</v>
      </c>
      <c r="B336" s="268" t="s">
        <v>1117</v>
      </c>
      <c r="C336" s="268" t="s">
        <v>1130</v>
      </c>
      <c r="D336" s="119">
        <v>5.18</v>
      </c>
      <c r="E336" s="18" t="s">
        <v>659</v>
      </c>
      <c r="F336" s="74" t="s">
        <v>657</v>
      </c>
      <c r="G336" s="87" t="s">
        <v>126</v>
      </c>
      <c r="H336" s="89" t="s">
        <v>142</v>
      </c>
      <c r="I336" s="244" t="s">
        <v>350</v>
      </c>
    </row>
    <row r="337" spans="1:10" ht="27" hidden="1" outlineLevel="1" thickTop="1" thickBot="1" x14ac:dyDescent="0.3">
      <c r="A337" s="271" t="str">
        <f t="shared" si="5"/>
        <v>5CY.1-1</v>
      </c>
      <c r="B337" s="268" t="s">
        <v>1117</v>
      </c>
      <c r="C337" s="268" t="s">
        <v>1130</v>
      </c>
      <c r="D337" s="117">
        <v>5.19</v>
      </c>
      <c r="E337" s="17" t="s">
        <v>143</v>
      </c>
      <c r="F337" s="70" t="s">
        <v>658</v>
      </c>
      <c r="G337" s="1" t="s">
        <v>126</v>
      </c>
      <c r="H337" s="42" t="s">
        <v>22</v>
      </c>
      <c r="I337" s="244" t="s">
        <v>350</v>
      </c>
    </row>
    <row r="338" spans="1:10" ht="29.25" hidden="1" outlineLevel="1" thickTop="1" thickBot="1" x14ac:dyDescent="0.3">
      <c r="A338" s="271" t="str">
        <f t="shared" si="5"/>
        <v>5CY.1-1</v>
      </c>
      <c r="B338" s="268" t="s">
        <v>1117</v>
      </c>
      <c r="C338" s="268" t="s">
        <v>1130</v>
      </c>
      <c r="D338" s="117">
        <v>5.2</v>
      </c>
      <c r="E338" s="17" t="s">
        <v>144</v>
      </c>
      <c r="F338" s="70" t="s">
        <v>660</v>
      </c>
      <c r="G338" s="1" t="s">
        <v>126</v>
      </c>
      <c r="H338" s="41">
        <v>42359</v>
      </c>
      <c r="I338" s="244" t="s">
        <v>350</v>
      </c>
    </row>
    <row r="339" spans="1:10" ht="52.5" hidden="1" outlineLevel="1" thickTop="1" thickBot="1" x14ac:dyDescent="0.3">
      <c r="A339" s="271" t="str">
        <f t="shared" si="5"/>
        <v>5CY.1-1</v>
      </c>
      <c r="B339" s="268" t="s">
        <v>1117</v>
      </c>
      <c r="C339" s="268" t="s">
        <v>1130</v>
      </c>
      <c r="D339" s="117">
        <v>5.21</v>
      </c>
      <c r="E339" s="17" t="s">
        <v>120</v>
      </c>
      <c r="F339" s="70"/>
      <c r="G339" s="1" t="s">
        <v>145</v>
      </c>
      <c r="H339" s="42">
        <v>2016</v>
      </c>
      <c r="I339" s="244"/>
    </row>
    <row r="340" spans="1:10" ht="16.5" hidden="1" outlineLevel="1" thickTop="1" thickBot="1" x14ac:dyDescent="0.3">
      <c r="A340" s="271" t="str">
        <f t="shared" si="5"/>
        <v/>
      </c>
      <c r="D340" s="192"/>
      <c r="E340" s="177"/>
      <c r="F340" s="178"/>
      <c r="G340" s="180"/>
      <c r="H340" s="180"/>
      <c r="I340" s="245"/>
    </row>
    <row r="341" spans="1:10" ht="33" thickTop="1" thickBot="1" x14ac:dyDescent="0.3">
      <c r="A341" s="271" t="str">
        <f t="shared" si="5"/>
        <v/>
      </c>
      <c r="D341" s="109" t="s">
        <v>374</v>
      </c>
      <c r="E341" s="11" t="s">
        <v>341</v>
      </c>
      <c r="F341" s="125" t="s">
        <v>819</v>
      </c>
      <c r="G341" s="11" t="s">
        <v>1085</v>
      </c>
      <c r="H341" s="11" t="s">
        <v>2</v>
      </c>
      <c r="I341" s="246"/>
    </row>
    <row r="342" spans="1:10" ht="27" outlineLevel="1" thickTop="1" thickBot="1" x14ac:dyDescent="0.3">
      <c r="A342" s="271" t="str">
        <f t="shared" si="5"/>
        <v>6EP.2-1</v>
      </c>
      <c r="B342" s="268" t="s">
        <v>1118</v>
      </c>
      <c r="C342" s="268" t="s">
        <v>1131</v>
      </c>
      <c r="D342" s="113">
        <v>6.1</v>
      </c>
      <c r="E342" s="21" t="s">
        <v>146</v>
      </c>
      <c r="F342" s="77" t="s">
        <v>661</v>
      </c>
      <c r="G342" s="7" t="s">
        <v>391</v>
      </c>
      <c r="H342" s="43">
        <v>42404</v>
      </c>
      <c r="I342" s="244" t="s">
        <v>350</v>
      </c>
      <c r="J342" s="164" t="s">
        <v>999</v>
      </c>
    </row>
    <row r="343" spans="1:10" ht="64.5" customHeight="1" outlineLevel="1" thickTop="1" thickBot="1" x14ac:dyDescent="0.3">
      <c r="A343" s="271" t="str">
        <f t="shared" si="5"/>
        <v>6EP.2-1</v>
      </c>
      <c r="B343" s="268" t="s">
        <v>1118</v>
      </c>
      <c r="C343" s="268" t="s">
        <v>1131</v>
      </c>
      <c r="D343" s="113">
        <v>6.2</v>
      </c>
      <c r="E343" s="21" t="s">
        <v>147</v>
      </c>
      <c r="F343" s="77" t="s">
        <v>662</v>
      </c>
      <c r="G343" s="7" t="s">
        <v>770</v>
      </c>
      <c r="H343" s="43">
        <v>42509</v>
      </c>
      <c r="I343" s="244" t="s">
        <v>349</v>
      </c>
      <c r="J343" s="164" t="s">
        <v>1225</v>
      </c>
    </row>
    <row r="344" spans="1:10" ht="137.25" customHeight="1" outlineLevel="1" thickTop="1" thickBot="1" x14ac:dyDescent="0.3">
      <c r="A344" s="271" t="str">
        <f t="shared" si="5"/>
        <v>6EP.2-1</v>
      </c>
      <c r="B344" s="268" t="s">
        <v>1118</v>
      </c>
      <c r="C344" s="268" t="s">
        <v>1131</v>
      </c>
      <c r="D344" s="113">
        <v>6.3</v>
      </c>
      <c r="E344" s="21" t="s">
        <v>148</v>
      </c>
      <c r="F344" s="77" t="s">
        <v>663</v>
      </c>
      <c r="G344" s="7" t="s">
        <v>111</v>
      </c>
      <c r="H344" s="43">
        <v>42509</v>
      </c>
      <c r="I344" s="244" t="s">
        <v>349</v>
      </c>
      <c r="J344" s="164" t="s">
        <v>1226</v>
      </c>
    </row>
    <row r="345" spans="1:10" ht="172.5" customHeight="1" outlineLevel="1" thickTop="1" thickBot="1" x14ac:dyDescent="0.3">
      <c r="A345" s="271" t="str">
        <f t="shared" si="5"/>
        <v>6EP.2-1</v>
      </c>
      <c r="B345" s="268" t="s">
        <v>1118</v>
      </c>
      <c r="C345" s="268" t="s">
        <v>1131</v>
      </c>
      <c r="D345" s="113">
        <v>6.4</v>
      </c>
      <c r="E345" s="21" t="s">
        <v>149</v>
      </c>
      <c r="F345" s="77" t="s">
        <v>664</v>
      </c>
      <c r="G345" s="7" t="s">
        <v>111</v>
      </c>
      <c r="H345" s="43">
        <v>42540</v>
      </c>
      <c r="I345" s="244" t="s">
        <v>349</v>
      </c>
      <c r="J345" s="164" t="s">
        <v>1227</v>
      </c>
    </row>
    <row r="346" spans="1:10" ht="88.5" customHeight="1" outlineLevel="1" thickTop="1" thickBot="1" x14ac:dyDescent="0.3">
      <c r="A346" s="271" t="str">
        <f t="shared" si="5"/>
        <v>6EP.2-1</v>
      </c>
      <c r="B346" s="268" t="s">
        <v>1118</v>
      </c>
      <c r="C346" s="268" t="s">
        <v>1131</v>
      </c>
      <c r="D346" s="113">
        <v>6.5</v>
      </c>
      <c r="E346" s="21" t="s">
        <v>150</v>
      </c>
      <c r="F346" s="77" t="s">
        <v>665</v>
      </c>
      <c r="G346" s="7" t="s">
        <v>111</v>
      </c>
      <c r="H346" s="43">
        <v>42602</v>
      </c>
      <c r="I346" s="244" t="s">
        <v>349</v>
      </c>
      <c r="J346" s="164" t="s">
        <v>1228</v>
      </c>
    </row>
    <row r="347" spans="1:10" ht="27" outlineLevel="1" thickTop="1" thickBot="1" x14ac:dyDescent="0.3">
      <c r="A347" s="271" t="str">
        <f t="shared" si="5"/>
        <v>6EP.2-1</v>
      </c>
      <c r="B347" s="268" t="s">
        <v>1118</v>
      </c>
      <c r="C347" s="268" t="s">
        <v>1131</v>
      </c>
      <c r="D347" s="113">
        <v>6.6</v>
      </c>
      <c r="E347" s="21" t="s">
        <v>151</v>
      </c>
      <c r="F347" s="77" t="s">
        <v>666</v>
      </c>
      <c r="G347" s="7" t="s">
        <v>667</v>
      </c>
      <c r="H347" s="43">
        <v>42571</v>
      </c>
      <c r="I347" s="244" t="s">
        <v>350</v>
      </c>
      <c r="J347" s="164" t="s">
        <v>1229</v>
      </c>
    </row>
    <row r="348" spans="1:10" ht="16.5" outlineLevel="1" thickTop="1" thickBot="1" x14ac:dyDescent="0.3">
      <c r="A348" s="271" t="str">
        <f t="shared" si="5"/>
        <v>6EP.2-1</v>
      </c>
      <c r="B348" s="268" t="s">
        <v>1118</v>
      </c>
      <c r="C348" s="268" t="s">
        <v>1131</v>
      </c>
      <c r="D348" s="319">
        <v>6.7</v>
      </c>
      <c r="E348" s="310" t="s">
        <v>152</v>
      </c>
      <c r="F348" s="78" t="s">
        <v>668</v>
      </c>
      <c r="G348" s="8" t="s">
        <v>26</v>
      </c>
      <c r="H348" s="316">
        <v>42439</v>
      </c>
      <c r="I348" s="244" t="s">
        <v>351</v>
      </c>
    </row>
    <row r="349" spans="1:10" ht="16.5" outlineLevel="1" thickTop="1" thickBot="1" x14ac:dyDescent="0.3">
      <c r="A349" s="271" t="str">
        <f t="shared" si="5"/>
        <v>6EP.2-1</v>
      </c>
      <c r="B349" s="268" t="s">
        <v>1118</v>
      </c>
      <c r="C349" s="268" t="s">
        <v>1131</v>
      </c>
      <c r="D349" s="320"/>
      <c r="E349" s="318"/>
      <c r="F349" s="77"/>
      <c r="G349" s="7" t="s">
        <v>669</v>
      </c>
      <c r="H349" s="317"/>
      <c r="I349" s="244" t="s">
        <v>351</v>
      </c>
    </row>
    <row r="350" spans="1:10" ht="100.5" customHeight="1" outlineLevel="1" thickTop="1" thickBot="1" x14ac:dyDescent="0.3">
      <c r="A350" s="271" t="str">
        <f t="shared" si="5"/>
        <v>6EP.2-1</v>
      </c>
      <c r="B350" s="268" t="s">
        <v>1118</v>
      </c>
      <c r="C350" s="268" t="s">
        <v>1131</v>
      </c>
      <c r="D350" s="113">
        <v>6.8</v>
      </c>
      <c r="E350" s="21" t="s">
        <v>154</v>
      </c>
      <c r="F350" s="77" t="s">
        <v>670</v>
      </c>
      <c r="G350" s="7" t="s">
        <v>153</v>
      </c>
      <c r="H350" s="43">
        <v>42530</v>
      </c>
      <c r="I350" s="244" t="s">
        <v>351</v>
      </c>
      <c r="J350" s="164" t="s">
        <v>1230</v>
      </c>
    </row>
    <row r="351" spans="1:10" ht="87" customHeight="1" outlineLevel="1" thickTop="1" thickBot="1" x14ac:dyDescent="0.3">
      <c r="A351" s="271" t="str">
        <f t="shared" si="5"/>
        <v>6EP.2-1</v>
      </c>
      <c r="B351" s="268" t="s">
        <v>1118</v>
      </c>
      <c r="C351" s="268" t="s">
        <v>1131</v>
      </c>
      <c r="D351" s="113">
        <v>6.9</v>
      </c>
      <c r="E351" s="21" t="s">
        <v>155</v>
      </c>
      <c r="F351" s="77" t="s">
        <v>671</v>
      </c>
      <c r="G351" s="7" t="s">
        <v>26</v>
      </c>
      <c r="H351" s="43">
        <v>42439</v>
      </c>
      <c r="I351" s="244" t="s">
        <v>351</v>
      </c>
      <c r="J351" s="164" t="s">
        <v>1231</v>
      </c>
    </row>
    <row r="352" spans="1:10" ht="27" outlineLevel="1" thickTop="1" thickBot="1" x14ac:dyDescent="0.3">
      <c r="A352" s="271" t="str">
        <f t="shared" si="5"/>
        <v>6EP.2-1</v>
      </c>
      <c r="B352" s="268" t="s">
        <v>1118</v>
      </c>
      <c r="C352" s="268" t="s">
        <v>1131</v>
      </c>
      <c r="D352" s="321">
        <v>6.1</v>
      </c>
      <c r="E352" s="310" t="s">
        <v>158</v>
      </c>
      <c r="F352" s="78" t="s">
        <v>672</v>
      </c>
      <c r="G352" s="8" t="s">
        <v>769</v>
      </c>
      <c r="H352" s="316">
        <v>42409</v>
      </c>
      <c r="I352" s="244" t="s">
        <v>350</v>
      </c>
      <c r="J352" s="164" t="s">
        <v>1232</v>
      </c>
    </row>
    <row r="353" spans="1:10" ht="16.5" outlineLevel="1" thickTop="1" thickBot="1" x14ac:dyDescent="0.3">
      <c r="A353" s="271" t="str">
        <f t="shared" si="5"/>
        <v>6EP.2-1</v>
      </c>
      <c r="B353" s="268" t="s">
        <v>1118</v>
      </c>
      <c r="C353" s="268" t="s">
        <v>1131</v>
      </c>
      <c r="D353" s="322"/>
      <c r="E353" s="318"/>
      <c r="F353" s="77"/>
      <c r="G353" s="7" t="s">
        <v>157</v>
      </c>
      <c r="H353" s="317"/>
      <c r="I353" s="244" t="s">
        <v>350</v>
      </c>
    </row>
    <row r="354" spans="1:10" ht="16.5" outlineLevel="1" thickTop="1" thickBot="1" x14ac:dyDescent="0.3">
      <c r="A354" s="271" t="str">
        <f t="shared" si="5"/>
        <v>6EP.2-1</v>
      </c>
      <c r="B354" s="268" t="s">
        <v>1118</v>
      </c>
      <c r="C354" s="268" t="s">
        <v>1131</v>
      </c>
      <c r="D354" s="321">
        <v>6.11</v>
      </c>
      <c r="E354" s="310" t="s">
        <v>159</v>
      </c>
      <c r="F354" s="78" t="s">
        <v>673</v>
      </c>
      <c r="G354" s="8" t="s">
        <v>156</v>
      </c>
      <c r="H354" s="316">
        <v>42664</v>
      </c>
      <c r="I354" s="244" t="s">
        <v>349</v>
      </c>
    </row>
    <row r="355" spans="1:10" ht="37.5" outlineLevel="1" thickTop="1" thickBot="1" x14ac:dyDescent="0.3">
      <c r="A355" s="271" t="str">
        <f t="shared" si="5"/>
        <v>6EP.2-1</v>
      </c>
      <c r="B355" s="268" t="s">
        <v>1118</v>
      </c>
      <c r="C355" s="268" t="s">
        <v>1131</v>
      </c>
      <c r="D355" s="349"/>
      <c r="E355" s="348"/>
      <c r="F355" s="78"/>
      <c r="G355" s="8" t="s">
        <v>1028</v>
      </c>
      <c r="H355" s="328"/>
      <c r="I355" s="244" t="s">
        <v>349</v>
      </c>
      <c r="J355" s="164" t="s">
        <v>1233</v>
      </c>
    </row>
    <row r="356" spans="1:10" ht="39.75" customHeight="1" outlineLevel="1" thickTop="1" thickBot="1" x14ac:dyDescent="0.3">
      <c r="A356" s="271" t="str">
        <f t="shared" si="5"/>
        <v>6EP.2-1</v>
      </c>
      <c r="B356" s="268" t="s">
        <v>1118</v>
      </c>
      <c r="C356" s="268" t="s">
        <v>1131</v>
      </c>
      <c r="D356" s="322"/>
      <c r="E356" s="318"/>
      <c r="F356" s="77"/>
      <c r="G356" s="7" t="s">
        <v>368</v>
      </c>
      <c r="H356" s="317"/>
      <c r="I356" s="244" t="s">
        <v>349</v>
      </c>
      <c r="J356" s="164" t="s">
        <v>903</v>
      </c>
    </row>
    <row r="357" spans="1:10" ht="18.75" customHeight="1" outlineLevel="1" thickTop="1" thickBot="1" x14ac:dyDescent="0.3">
      <c r="A357" s="271" t="str">
        <f t="shared" si="5"/>
        <v>6EP.2-1</v>
      </c>
      <c r="B357" s="268" t="s">
        <v>1118</v>
      </c>
      <c r="C357" s="268" t="s">
        <v>1131</v>
      </c>
      <c r="D357" s="321" t="s">
        <v>757</v>
      </c>
      <c r="E357" s="310" t="s">
        <v>160</v>
      </c>
      <c r="F357" s="78" t="s">
        <v>674</v>
      </c>
      <c r="G357" s="8" t="s">
        <v>156</v>
      </c>
      <c r="H357" s="316">
        <v>42694</v>
      </c>
      <c r="I357" s="244" t="s">
        <v>349</v>
      </c>
    </row>
    <row r="358" spans="1:10" ht="16.5" outlineLevel="1" thickTop="1" thickBot="1" x14ac:dyDescent="0.3">
      <c r="A358" s="271" t="str">
        <f t="shared" si="5"/>
        <v>6EP.2-1</v>
      </c>
      <c r="B358" s="268" t="s">
        <v>1118</v>
      </c>
      <c r="C358" s="268" t="s">
        <v>1131</v>
      </c>
      <c r="D358" s="349"/>
      <c r="E358" s="348"/>
      <c r="F358" s="78"/>
      <c r="G358" s="8" t="s">
        <v>157</v>
      </c>
      <c r="H358" s="328"/>
      <c r="I358" s="244" t="s">
        <v>349</v>
      </c>
    </row>
    <row r="359" spans="1:10" ht="27.75" customHeight="1" outlineLevel="1" thickTop="1" thickBot="1" x14ac:dyDescent="0.3">
      <c r="A359" s="271" t="str">
        <f t="shared" si="5"/>
        <v>6EP.2-1</v>
      </c>
      <c r="B359" s="268" t="s">
        <v>1118</v>
      </c>
      <c r="C359" s="268" t="s">
        <v>1131</v>
      </c>
      <c r="D359" s="322"/>
      <c r="E359" s="318"/>
      <c r="F359" s="77"/>
      <c r="G359" s="7" t="s">
        <v>367</v>
      </c>
      <c r="H359" s="317"/>
      <c r="I359" s="244" t="s">
        <v>349</v>
      </c>
      <c r="J359" s="164" t="s">
        <v>1044</v>
      </c>
    </row>
    <row r="360" spans="1:10" ht="39.75" customHeight="1" outlineLevel="1" thickTop="1" thickBot="1" x14ac:dyDescent="0.3">
      <c r="A360" s="271" t="str">
        <f t="shared" si="5"/>
        <v>6EP.2-1</v>
      </c>
      <c r="B360" s="268" t="s">
        <v>1118</v>
      </c>
      <c r="C360" s="268" t="s">
        <v>1131</v>
      </c>
      <c r="D360" s="105">
        <v>6.13</v>
      </c>
      <c r="E360" s="21" t="s">
        <v>161</v>
      </c>
      <c r="F360" s="77" t="s">
        <v>675</v>
      </c>
      <c r="G360" s="7" t="s">
        <v>745</v>
      </c>
      <c r="H360" s="43">
        <v>42439</v>
      </c>
      <c r="I360" s="244" t="s">
        <v>349</v>
      </c>
      <c r="J360" s="164" t="s">
        <v>1234</v>
      </c>
    </row>
    <row r="361" spans="1:10" ht="38.25" customHeight="1" outlineLevel="1" thickTop="1" thickBot="1" x14ac:dyDescent="0.3">
      <c r="A361" s="271" t="str">
        <f t="shared" si="5"/>
        <v>6EP.2-1</v>
      </c>
      <c r="B361" s="268" t="s">
        <v>1118</v>
      </c>
      <c r="C361" s="268" t="s">
        <v>1131</v>
      </c>
      <c r="D361" s="105" t="s">
        <v>758</v>
      </c>
      <c r="E361" s="21" t="s">
        <v>162</v>
      </c>
      <c r="F361" s="77" t="s">
        <v>676</v>
      </c>
      <c r="G361" s="7" t="s">
        <v>745</v>
      </c>
      <c r="H361" s="43">
        <v>42499</v>
      </c>
      <c r="I361" s="244" t="s">
        <v>350</v>
      </c>
      <c r="J361" s="164" t="s">
        <v>1235</v>
      </c>
    </row>
    <row r="362" spans="1:10" ht="27" outlineLevel="1" thickTop="1" thickBot="1" x14ac:dyDescent="0.3">
      <c r="A362" s="271" t="str">
        <f t="shared" si="5"/>
        <v>6EP.2-1</v>
      </c>
      <c r="B362" s="268" t="s">
        <v>1118</v>
      </c>
      <c r="C362" s="268" t="s">
        <v>1131</v>
      </c>
      <c r="D362" s="105">
        <v>6.15</v>
      </c>
      <c r="E362" s="21" t="s">
        <v>1249</v>
      </c>
      <c r="F362" s="77" t="s">
        <v>677</v>
      </c>
      <c r="G362" s="90" t="s">
        <v>382</v>
      </c>
      <c r="H362" s="88">
        <v>42449</v>
      </c>
      <c r="I362" s="244" t="s">
        <v>349</v>
      </c>
      <c r="J362" s="164" t="s">
        <v>1000</v>
      </c>
    </row>
    <row r="363" spans="1:10" ht="103.5" outlineLevel="1" thickTop="1" thickBot="1" x14ac:dyDescent="0.3">
      <c r="A363" s="271" t="str">
        <f t="shared" si="5"/>
        <v>6EP.2-1</v>
      </c>
      <c r="B363" s="268" t="s">
        <v>1118</v>
      </c>
      <c r="C363" s="268" t="s">
        <v>1131</v>
      </c>
      <c r="D363" s="105">
        <v>6.16</v>
      </c>
      <c r="E363" s="21" t="s">
        <v>1247</v>
      </c>
      <c r="F363" s="77" t="s">
        <v>1248</v>
      </c>
      <c r="G363" s="7" t="s">
        <v>163</v>
      </c>
      <c r="H363" s="7" t="s">
        <v>176</v>
      </c>
      <c r="I363" s="244"/>
    </row>
    <row r="364" spans="1:10" ht="16.5" outlineLevel="1" thickTop="1" thickBot="1" x14ac:dyDescent="0.3">
      <c r="A364" s="271" t="str">
        <f t="shared" si="5"/>
        <v/>
      </c>
      <c r="D364" s="176"/>
      <c r="E364" s="193"/>
      <c r="F364" s="194"/>
      <c r="G364" s="195"/>
      <c r="H364" s="195"/>
      <c r="I364" s="245"/>
    </row>
    <row r="365" spans="1:10" s="12" customFormat="1" ht="33" collapsed="1" thickTop="1" thickBot="1" x14ac:dyDescent="0.3">
      <c r="A365" s="271" t="str">
        <f t="shared" si="5"/>
        <v/>
      </c>
      <c r="B365" s="268"/>
      <c r="C365" s="268"/>
      <c r="D365" s="109" t="s">
        <v>375</v>
      </c>
      <c r="E365" s="11" t="s">
        <v>342</v>
      </c>
      <c r="F365" s="125" t="s">
        <v>820</v>
      </c>
      <c r="G365" s="11" t="s">
        <v>1090</v>
      </c>
      <c r="H365" s="11" t="s">
        <v>2</v>
      </c>
      <c r="I365" s="246"/>
      <c r="J365" s="164"/>
    </row>
    <row r="366" spans="1:10" ht="85.5" hidden="1" outlineLevel="1" thickTop="1" thickBot="1" x14ac:dyDescent="0.3">
      <c r="A366" s="271" t="str">
        <f t="shared" si="5"/>
        <v>7PI.2-1</v>
      </c>
      <c r="B366" s="268" t="s">
        <v>1119</v>
      </c>
      <c r="C366" s="268" t="s">
        <v>1132</v>
      </c>
      <c r="D366" s="319">
        <v>7.1</v>
      </c>
      <c r="E366" s="310" t="s">
        <v>164</v>
      </c>
      <c r="F366" s="78" t="s">
        <v>678</v>
      </c>
      <c r="G366" s="8" t="s">
        <v>382</v>
      </c>
      <c r="H366" s="316">
        <v>42725</v>
      </c>
      <c r="I366" s="244" t="s">
        <v>349</v>
      </c>
      <c r="J366" s="164" t="s">
        <v>1236</v>
      </c>
    </row>
    <row r="367" spans="1:10" ht="16.5" hidden="1" outlineLevel="1" thickTop="1" thickBot="1" x14ac:dyDescent="0.3">
      <c r="A367" s="271" t="str">
        <f t="shared" si="5"/>
        <v>7PI.2-1</v>
      </c>
      <c r="B367" s="268" t="s">
        <v>1119</v>
      </c>
      <c r="C367" s="268" t="s">
        <v>1132</v>
      </c>
      <c r="D367" s="320"/>
      <c r="E367" s="318"/>
      <c r="F367" s="77"/>
      <c r="G367" s="7" t="s">
        <v>26</v>
      </c>
      <c r="H367" s="317"/>
      <c r="I367" s="244" t="s">
        <v>349</v>
      </c>
    </row>
    <row r="368" spans="1:10" ht="37.5" hidden="1" outlineLevel="1" thickTop="1" thickBot="1" x14ac:dyDescent="0.3">
      <c r="A368" s="271" t="str">
        <f t="shared" si="5"/>
        <v>7PI.2-1</v>
      </c>
      <c r="B368" s="268" t="s">
        <v>1119</v>
      </c>
      <c r="C368" s="268" t="s">
        <v>1132</v>
      </c>
      <c r="D368" s="113">
        <v>7.2</v>
      </c>
      <c r="E368" s="21" t="s">
        <v>165</v>
      </c>
      <c r="F368" s="77" t="s">
        <v>679</v>
      </c>
      <c r="G368" s="7" t="s">
        <v>398</v>
      </c>
      <c r="H368" s="43">
        <v>42268</v>
      </c>
      <c r="I368" s="244" t="s">
        <v>350</v>
      </c>
      <c r="J368" s="164" t="s">
        <v>1237</v>
      </c>
    </row>
    <row r="369" spans="1:17" ht="97.5" hidden="1" outlineLevel="1" thickTop="1" thickBot="1" x14ac:dyDescent="0.3">
      <c r="A369" s="271" t="str">
        <f t="shared" si="5"/>
        <v>7PI.2-1</v>
      </c>
      <c r="B369" s="268" t="s">
        <v>1119</v>
      </c>
      <c r="C369" s="268" t="s">
        <v>1132</v>
      </c>
      <c r="D369" s="113" t="s">
        <v>750</v>
      </c>
      <c r="E369" s="21" t="s">
        <v>166</v>
      </c>
      <c r="F369" s="77" t="s">
        <v>680</v>
      </c>
      <c r="G369" s="7" t="s">
        <v>904</v>
      </c>
      <c r="H369" s="43">
        <v>42440</v>
      </c>
      <c r="I369" s="244" t="s">
        <v>349</v>
      </c>
      <c r="J369" s="164" t="s">
        <v>1238</v>
      </c>
    </row>
    <row r="370" spans="1:17" ht="27" hidden="1" outlineLevel="1" thickTop="1" thickBot="1" x14ac:dyDescent="0.3">
      <c r="A370" s="271" t="str">
        <f t="shared" si="5"/>
        <v>7PI.2-1</v>
      </c>
      <c r="B370" s="268" t="s">
        <v>1119</v>
      </c>
      <c r="C370" s="268" t="s">
        <v>1132</v>
      </c>
      <c r="D370" s="319">
        <v>7.4</v>
      </c>
      <c r="E370" s="310" t="s">
        <v>168</v>
      </c>
      <c r="F370" s="71" t="s">
        <v>681</v>
      </c>
      <c r="G370" s="326" t="s">
        <v>379</v>
      </c>
      <c r="H370" s="8" t="s">
        <v>167</v>
      </c>
      <c r="I370" s="244" t="s">
        <v>350</v>
      </c>
      <c r="J370" s="164" t="s">
        <v>1001</v>
      </c>
    </row>
    <row r="371" spans="1:17" ht="16.5" hidden="1" outlineLevel="1" thickTop="1" thickBot="1" x14ac:dyDescent="0.3">
      <c r="A371" s="271" t="str">
        <f t="shared" si="5"/>
        <v>7PI.2-1</v>
      </c>
      <c r="B371" s="268" t="s">
        <v>1119</v>
      </c>
      <c r="C371" s="268" t="s">
        <v>1132</v>
      </c>
      <c r="D371" s="320"/>
      <c r="E371" s="318"/>
      <c r="F371" s="73"/>
      <c r="G371" s="327"/>
      <c r="H371" s="7" t="s">
        <v>22</v>
      </c>
      <c r="I371" s="244" t="s">
        <v>350</v>
      </c>
    </row>
    <row r="372" spans="1:17" ht="27" hidden="1" outlineLevel="1" thickTop="1" thickBot="1" x14ac:dyDescent="0.3">
      <c r="A372" s="271" t="str">
        <f t="shared" si="5"/>
        <v>7PI.2-1</v>
      </c>
      <c r="B372" s="268" t="s">
        <v>1119</v>
      </c>
      <c r="C372" s="268" t="s">
        <v>1132</v>
      </c>
      <c r="D372" s="113">
        <v>7.5</v>
      </c>
      <c r="E372" s="21" t="s">
        <v>169</v>
      </c>
      <c r="F372" s="77" t="s">
        <v>682</v>
      </c>
      <c r="G372" s="7" t="s">
        <v>379</v>
      </c>
      <c r="H372" s="7" t="s">
        <v>22</v>
      </c>
      <c r="I372" s="244" t="s">
        <v>350</v>
      </c>
    </row>
    <row r="373" spans="1:17" ht="73.5" hidden="1" outlineLevel="1" thickTop="1" thickBot="1" x14ac:dyDescent="0.3">
      <c r="A373" s="271" t="str">
        <f t="shared" si="5"/>
        <v>7PI.2-1</v>
      </c>
      <c r="B373" s="268" t="s">
        <v>1119</v>
      </c>
      <c r="C373" s="268" t="s">
        <v>1132</v>
      </c>
      <c r="D373" s="113" t="s">
        <v>751</v>
      </c>
      <c r="E373" s="21" t="s">
        <v>170</v>
      </c>
      <c r="F373" s="77" t="s">
        <v>683</v>
      </c>
      <c r="G373" s="7" t="s">
        <v>392</v>
      </c>
      <c r="H373" s="43">
        <v>42404</v>
      </c>
      <c r="I373" s="244" t="s">
        <v>351</v>
      </c>
      <c r="J373" s="164" t="s">
        <v>1239</v>
      </c>
    </row>
    <row r="374" spans="1:17" ht="61.5" hidden="1" outlineLevel="1" thickTop="1" thickBot="1" x14ac:dyDescent="0.3">
      <c r="A374" s="271" t="str">
        <f t="shared" si="5"/>
        <v>7PI.2-1</v>
      </c>
      <c r="B374" s="268" t="s">
        <v>1119</v>
      </c>
      <c r="C374" s="268" t="s">
        <v>1132</v>
      </c>
      <c r="D374" s="113">
        <v>7.7</v>
      </c>
      <c r="E374" s="21" t="s">
        <v>171</v>
      </c>
      <c r="F374" s="77" t="s">
        <v>684</v>
      </c>
      <c r="G374" s="7" t="s">
        <v>405</v>
      </c>
      <c r="H374" s="7" t="s">
        <v>22</v>
      </c>
      <c r="I374" s="244" t="s">
        <v>349</v>
      </c>
      <c r="J374" s="164" t="s">
        <v>905</v>
      </c>
    </row>
    <row r="375" spans="1:17" ht="80.25" hidden="1" outlineLevel="1" thickTop="1" thickBot="1" x14ac:dyDescent="0.3">
      <c r="A375" s="271" t="str">
        <f t="shared" si="5"/>
        <v>7PI.2-1</v>
      </c>
      <c r="B375" s="268" t="s">
        <v>1119</v>
      </c>
      <c r="C375" s="268" t="s">
        <v>1132</v>
      </c>
      <c r="D375" s="120">
        <v>7.8</v>
      </c>
      <c r="E375" s="22" t="s">
        <v>173</v>
      </c>
      <c r="F375" s="78" t="s">
        <v>685</v>
      </c>
      <c r="G375" s="8" t="s">
        <v>399</v>
      </c>
      <c r="H375" s="131" t="s">
        <v>172</v>
      </c>
      <c r="I375" s="244" t="s">
        <v>349</v>
      </c>
    </row>
    <row r="376" spans="1:17" ht="61.5" hidden="1" outlineLevel="1" thickTop="1" thickBot="1" x14ac:dyDescent="0.3">
      <c r="A376" s="271" t="str">
        <f t="shared" si="5"/>
        <v>7PI.2-1</v>
      </c>
      <c r="B376" s="268" t="s">
        <v>1119</v>
      </c>
      <c r="C376" s="268" t="s">
        <v>1132</v>
      </c>
      <c r="D376" s="113">
        <v>7.9</v>
      </c>
      <c r="E376" s="21" t="s">
        <v>686</v>
      </c>
      <c r="F376" s="77" t="s">
        <v>688</v>
      </c>
      <c r="G376" s="90" t="s">
        <v>687</v>
      </c>
      <c r="H376" s="98">
        <v>42390</v>
      </c>
      <c r="I376" s="244" t="s">
        <v>350</v>
      </c>
      <c r="J376" s="164" t="s">
        <v>906</v>
      </c>
    </row>
    <row r="377" spans="1:17" ht="16.5" hidden="1" outlineLevel="1" thickTop="1" thickBot="1" x14ac:dyDescent="0.3">
      <c r="A377" s="271" t="str">
        <f t="shared" si="5"/>
        <v>7PI.2-1</v>
      </c>
      <c r="B377" s="268" t="s">
        <v>1119</v>
      </c>
      <c r="C377" s="268" t="s">
        <v>1132</v>
      </c>
      <c r="D377" s="105"/>
      <c r="E377" s="310" t="s">
        <v>175</v>
      </c>
      <c r="F377" s="333" t="s">
        <v>689</v>
      </c>
      <c r="G377" s="7" t="s">
        <v>174</v>
      </c>
      <c r="H377" s="43">
        <v>42208</v>
      </c>
      <c r="I377" s="244" t="s">
        <v>349</v>
      </c>
      <c r="J377" s="164" t="s">
        <v>1240</v>
      </c>
    </row>
    <row r="378" spans="1:17" ht="27" hidden="1" outlineLevel="1" thickTop="1" thickBot="1" x14ac:dyDescent="0.3">
      <c r="A378" s="271" t="str">
        <f t="shared" si="5"/>
        <v>7PI.2-1</v>
      </c>
      <c r="B378" s="268" t="s">
        <v>1119</v>
      </c>
      <c r="C378" s="268" t="s">
        <v>1132</v>
      </c>
      <c r="D378" s="105">
        <v>7.1</v>
      </c>
      <c r="E378" s="311"/>
      <c r="F378" s="334"/>
      <c r="G378" s="7" t="s">
        <v>400</v>
      </c>
      <c r="H378" s="7" t="s">
        <v>176</v>
      </c>
      <c r="I378" s="244" t="s">
        <v>351</v>
      </c>
    </row>
    <row r="379" spans="1:17" ht="27" hidden="1" outlineLevel="1" thickTop="1" thickBot="1" x14ac:dyDescent="0.3">
      <c r="A379" s="271" t="str">
        <f t="shared" si="5"/>
        <v>7PI.2-1</v>
      </c>
      <c r="B379" s="268" t="s">
        <v>1119</v>
      </c>
      <c r="C379" s="268" t="s">
        <v>1132</v>
      </c>
      <c r="D379" s="121">
        <v>7.11</v>
      </c>
      <c r="E379" s="312"/>
      <c r="F379" s="335"/>
      <c r="G379" s="8" t="s">
        <v>407</v>
      </c>
      <c r="H379" s="8">
        <v>2017</v>
      </c>
      <c r="I379" s="244"/>
      <c r="Q379" s="30"/>
    </row>
    <row r="380" spans="1:17" ht="65.25" hidden="1" outlineLevel="1" thickTop="1" thickBot="1" x14ac:dyDescent="0.3">
      <c r="A380" s="271" t="str">
        <f t="shared" si="5"/>
        <v>7PI.2-1</v>
      </c>
      <c r="B380" s="268" t="s">
        <v>1119</v>
      </c>
      <c r="C380" s="268" t="s">
        <v>1132</v>
      </c>
      <c r="D380" s="104">
        <v>7.12</v>
      </c>
      <c r="E380" s="54" t="s">
        <v>352</v>
      </c>
      <c r="F380" s="85" t="s">
        <v>1241</v>
      </c>
      <c r="G380" s="55" t="s">
        <v>400</v>
      </c>
      <c r="H380" s="56">
        <v>42461</v>
      </c>
      <c r="I380" s="244" t="s">
        <v>349</v>
      </c>
    </row>
    <row r="381" spans="1:17" ht="52.5" hidden="1" outlineLevel="1" thickTop="1" thickBot="1" x14ac:dyDescent="0.3">
      <c r="A381" s="271" t="str">
        <f t="shared" si="5"/>
        <v>7PI.2-1</v>
      </c>
      <c r="B381" s="268" t="s">
        <v>1119</v>
      </c>
      <c r="C381" s="268" t="s">
        <v>1132</v>
      </c>
      <c r="D381" s="307">
        <v>7.13</v>
      </c>
      <c r="E381" s="138" t="s">
        <v>1008</v>
      </c>
      <c r="F381" s="85" t="s">
        <v>1004</v>
      </c>
      <c r="G381" s="137" t="s">
        <v>379</v>
      </c>
      <c r="H381" s="56"/>
      <c r="I381" s="244" t="s">
        <v>349</v>
      </c>
    </row>
    <row r="382" spans="1:17" ht="27" hidden="1" outlineLevel="1" thickTop="1" thickBot="1" x14ac:dyDescent="0.3">
      <c r="A382" s="271" t="str">
        <f t="shared" si="5"/>
        <v>7PI.2-1</v>
      </c>
      <c r="B382" s="268" t="s">
        <v>1119</v>
      </c>
      <c r="C382" s="268" t="s">
        <v>1132</v>
      </c>
      <c r="D382" s="303"/>
      <c r="E382" s="138" t="s">
        <v>880</v>
      </c>
      <c r="F382" s="155" t="s">
        <v>880</v>
      </c>
      <c r="G382" s="137" t="s">
        <v>379</v>
      </c>
      <c r="H382" s="56" t="s">
        <v>878</v>
      </c>
      <c r="I382" s="244" t="s">
        <v>351</v>
      </c>
    </row>
    <row r="383" spans="1:17" ht="27" hidden="1" outlineLevel="1" thickTop="1" thickBot="1" x14ac:dyDescent="0.3">
      <c r="A383" s="271" t="str">
        <f t="shared" si="5"/>
        <v>7PI.2-1</v>
      </c>
      <c r="B383" s="268" t="s">
        <v>1119</v>
      </c>
      <c r="C383" s="268" t="s">
        <v>1132</v>
      </c>
      <c r="D383" s="303"/>
      <c r="E383" s="138" t="s">
        <v>881</v>
      </c>
      <c r="F383" s="155" t="s">
        <v>881</v>
      </c>
      <c r="G383" s="137" t="s">
        <v>379</v>
      </c>
      <c r="H383" s="56" t="s">
        <v>878</v>
      </c>
      <c r="I383" s="244" t="s">
        <v>351</v>
      </c>
    </row>
    <row r="384" spans="1:17" ht="27" hidden="1" outlineLevel="1" thickTop="1" thickBot="1" x14ac:dyDescent="0.3">
      <c r="A384" s="271" t="str">
        <f t="shared" si="5"/>
        <v>7PI.2-1</v>
      </c>
      <c r="B384" s="268" t="s">
        <v>1119</v>
      </c>
      <c r="C384" s="268" t="s">
        <v>1132</v>
      </c>
      <c r="D384" s="304"/>
      <c r="E384" s="138" t="s">
        <v>1082</v>
      </c>
      <c r="F384" s="155" t="s">
        <v>864</v>
      </c>
      <c r="G384" s="137" t="s">
        <v>882</v>
      </c>
      <c r="H384" s="56" t="s">
        <v>121</v>
      </c>
      <c r="I384" s="244"/>
    </row>
    <row r="385" spans="1:11" ht="116.25" hidden="1" outlineLevel="1" thickTop="1" thickBot="1" x14ac:dyDescent="0.3">
      <c r="A385" s="271" t="str">
        <f t="shared" si="5"/>
        <v>7PI.2-1</v>
      </c>
      <c r="B385" s="268" t="s">
        <v>1119</v>
      </c>
      <c r="C385" s="268" t="s">
        <v>1132</v>
      </c>
      <c r="D385" s="307">
        <v>7.14</v>
      </c>
      <c r="E385" s="152" t="s">
        <v>1023</v>
      </c>
      <c r="F385" s="158" t="s">
        <v>1003</v>
      </c>
      <c r="G385" s="137" t="s">
        <v>379</v>
      </c>
      <c r="H385" s="56" t="s">
        <v>1043</v>
      </c>
      <c r="I385" s="244" t="s">
        <v>349</v>
      </c>
    </row>
    <row r="386" spans="1:11" ht="39.75" hidden="1" outlineLevel="1" thickTop="1" thickBot="1" x14ac:dyDescent="0.3">
      <c r="A386" s="271" t="str">
        <f t="shared" si="5"/>
        <v>7PI.2-1</v>
      </c>
      <c r="B386" s="268" t="s">
        <v>1119</v>
      </c>
      <c r="C386" s="268" t="s">
        <v>1132</v>
      </c>
      <c r="D386" s="303"/>
      <c r="E386" s="157" t="s">
        <v>1005</v>
      </c>
      <c r="F386" s="294" t="s">
        <v>177</v>
      </c>
      <c r="G386" s="154" t="s">
        <v>379</v>
      </c>
      <c r="H386" s="56" t="s">
        <v>176</v>
      </c>
      <c r="I386" s="244"/>
    </row>
    <row r="387" spans="1:11" ht="65.25" hidden="1" outlineLevel="1" thickTop="1" thickBot="1" x14ac:dyDescent="0.3">
      <c r="A387" s="271" t="str">
        <f t="shared" si="5"/>
        <v>7PI.2-1</v>
      </c>
      <c r="B387" s="268" t="s">
        <v>1119</v>
      </c>
      <c r="C387" s="268" t="s">
        <v>1132</v>
      </c>
      <c r="D387" s="303"/>
      <c r="E387" s="157" t="s">
        <v>1006</v>
      </c>
      <c r="F387" s="294" t="s">
        <v>178</v>
      </c>
      <c r="G387" s="154" t="s">
        <v>379</v>
      </c>
      <c r="H387" s="56" t="s">
        <v>1043</v>
      </c>
      <c r="I387" s="244" t="s">
        <v>349</v>
      </c>
    </row>
    <row r="388" spans="1:11" ht="39.75" hidden="1" outlineLevel="1" thickTop="1" thickBot="1" x14ac:dyDescent="0.3">
      <c r="A388" s="271" t="str">
        <f t="shared" ref="A388:A450" si="6">B388&amp;C388</f>
        <v>7PI.2-1</v>
      </c>
      <c r="B388" s="268" t="s">
        <v>1119</v>
      </c>
      <c r="C388" s="268" t="s">
        <v>1132</v>
      </c>
      <c r="D388" s="304"/>
      <c r="E388" s="153" t="s">
        <v>1007</v>
      </c>
      <c r="F388" s="73"/>
      <c r="G388" s="137" t="s">
        <v>379</v>
      </c>
      <c r="H388" s="56" t="s">
        <v>1043</v>
      </c>
      <c r="I388" s="244" t="s">
        <v>349</v>
      </c>
    </row>
    <row r="389" spans="1:11" ht="16.5" hidden="1" outlineLevel="1" thickTop="1" thickBot="1" x14ac:dyDescent="0.3">
      <c r="A389" s="271" t="str">
        <f t="shared" si="6"/>
        <v/>
      </c>
      <c r="D389" s="176"/>
      <c r="E389" s="173"/>
      <c r="F389" s="174"/>
      <c r="G389" s="175"/>
      <c r="H389" s="196"/>
      <c r="I389" s="245"/>
    </row>
    <row r="390" spans="1:11" ht="33" collapsed="1" thickTop="1" thickBot="1" x14ac:dyDescent="0.3">
      <c r="A390" s="271" t="str">
        <f t="shared" si="6"/>
        <v/>
      </c>
      <c r="D390" s="122" t="s">
        <v>376</v>
      </c>
      <c r="E390" s="52" t="s">
        <v>343</v>
      </c>
      <c r="F390" s="127" t="s">
        <v>821</v>
      </c>
      <c r="G390" s="52" t="s">
        <v>1089</v>
      </c>
      <c r="H390" s="53" t="s">
        <v>179</v>
      </c>
      <c r="I390" s="246"/>
    </row>
    <row r="391" spans="1:11" ht="48" hidden="1" outlineLevel="1" thickTop="1" thickBot="1" x14ac:dyDescent="0.3">
      <c r="A391" s="271" t="str">
        <f t="shared" si="6"/>
        <v>8RP.3-1</v>
      </c>
      <c r="B391" s="268" t="s">
        <v>1120</v>
      </c>
      <c r="C391" s="268" t="s">
        <v>1133</v>
      </c>
      <c r="D391" s="123">
        <v>8.1</v>
      </c>
      <c r="E391" s="36" t="s">
        <v>181</v>
      </c>
      <c r="F391" s="71" t="s">
        <v>712</v>
      </c>
      <c r="G391" s="35" t="s">
        <v>41</v>
      </c>
      <c r="H391" s="50" t="s">
        <v>180</v>
      </c>
      <c r="I391" s="244" t="s">
        <v>351</v>
      </c>
    </row>
    <row r="392" spans="1:11" ht="52.5" hidden="1" outlineLevel="1" thickTop="1" thickBot="1" x14ac:dyDescent="0.3">
      <c r="A392" s="271" t="str">
        <f t="shared" si="6"/>
        <v>8RP.3-1</v>
      </c>
      <c r="B392" s="268" t="s">
        <v>1120</v>
      </c>
      <c r="C392" s="268" t="s">
        <v>1133</v>
      </c>
      <c r="D392" s="113">
        <v>8.1999999999999993</v>
      </c>
      <c r="E392" s="21" t="s">
        <v>183</v>
      </c>
      <c r="F392" s="77" t="s">
        <v>713</v>
      </c>
      <c r="G392" s="7" t="s">
        <v>182</v>
      </c>
      <c r="H392" s="43">
        <v>42268</v>
      </c>
      <c r="I392" s="244" t="s">
        <v>350</v>
      </c>
      <c r="J392" s="255"/>
      <c r="K392" s="39"/>
    </row>
    <row r="393" spans="1:11" ht="78" hidden="1" outlineLevel="1" thickTop="1" thickBot="1" x14ac:dyDescent="0.3">
      <c r="A393" s="271" t="str">
        <f t="shared" si="6"/>
        <v>8RP.3-1</v>
      </c>
      <c r="B393" s="268" t="s">
        <v>1120</v>
      </c>
      <c r="C393" s="268" t="s">
        <v>1133</v>
      </c>
      <c r="D393" s="113">
        <v>8.3000000000000007</v>
      </c>
      <c r="E393" s="21" t="s">
        <v>184</v>
      </c>
      <c r="F393" s="77" t="s">
        <v>714</v>
      </c>
      <c r="G393" s="7" t="s">
        <v>41</v>
      </c>
      <c r="H393" s="43">
        <v>42434</v>
      </c>
      <c r="I393" s="244" t="s">
        <v>351</v>
      </c>
      <c r="K393" s="40"/>
    </row>
    <row r="394" spans="1:11" ht="52.5" hidden="1" outlineLevel="1" thickTop="1" thickBot="1" x14ac:dyDescent="0.3">
      <c r="A394" s="271" t="str">
        <f t="shared" si="6"/>
        <v>8RP.3-1</v>
      </c>
      <c r="B394" s="268" t="s">
        <v>1120</v>
      </c>
      <c r="C394" s="268" t="s">
        <v>1133</v>
      </c>
      <c r="D394" s="113">
        <v>8.4</v>
      </c>
      <c r="E394" s="21" t="s">
        <v>185</v>
      </c>
      <c r="F394" s="77" t="s">
        <v>715</v>
      </c>
      <c r="G394" s="7" t="s">
        <v>182</v>
      </c>
      <c r="H394" s="7" t="s">
        <v>22</v>
      </c>
      <c r="I394" s="244" t="s">
        <v>350</v>
      </c>
      <c r="J394" s="255"/>
    </row>
    <row r="395" spans="1:11" ht="65.25" hidden="1" outlineLevel="1" thickTop="1" thickBot="1" x14ac:dyDescent="0.3">
      <c r="A395" s="271" t="str">
        <f t="shared" si="6"/>
        <v>8RP.3-1</v>
      </c>
      <c r="B395" s="268" t="s">
        <v>1120</v>
      </c>
      <c r="C395" s="268" t="s">
        <v>1133</v>
      </c>
      <c r="D395" s="113">
        <v>8.5</v>
      </c>
      <c r="E395" s="21" t="s">
        <v>186</v>
      </c>
      <c r="F395" s="77" t="s">
        <v>716</v>
      </c>
      <c r="G395" s="7" t="s">
        <v>768</v>
      </c>
      <c r="H395" s="43">
        <v>42238</v>
      </c>
      <c r="I395" s="244" t="s">
        <v>350</v>
      </c>
      <c r="J395" s="255"/>
      <c r="K395" s="40"/>
    </row>
    <row r="396" spans="1:11" ht="27" hidden="1" outlineLevel="1" thickTop="1" thickBot="1" x14ac:dyDescent="0.3">
      <c r="A396" s="271" t="str">
        <f t="shared" si="6"/>
        <v>8RP.3-1</v>
      </c>
      <c r="B396" s="268" t="s">
        <v>1120</v>
      </c>
      <c r="C396" s="268" t="s">
        <v>1133</v>
      </c>
      <c r="D396" s="113" t="s">
        <v>752</v>
      </c>
      <c r="E396" s="21" t="s">
        <v>188</v>
      </c>
      <c r="F396" s="77" t="s">
        <v>717</v>
      </c>
      <c r="G396" s="7" t="s">
        <v>187</v>
      </c>
      <c r="H396" s="43">
        <v>42268</v>
      </c>
      <c r="I396" s="244" t="s">
        <v>350</v>
      </c>
    </row>
    <row r="397" spans="1:11" ht="81" hidden="1" outlineLevel="1" thickTop="1" thickBot="1" x14ac:dyDescent="0.3">
      <c r="A397" s="271" t="str">
        <f t="shared" si="6"/>
        <v>8RP.3-1</v>
      </c>
      <c r="B397" s="268" t="s">
        <v>1120</v>
      </c>
      <c r="C397" s="268" t="s">
        <v>1133</v>
      </c>
      <c r="D397" s="113">
        <v>8.6999999999999993</v>
      </c>
      <c r="E397" s="21" t="s">
        <v>189</v>
      </c>
      <c r="F397" s="77" t="s">
        <v>718</v>
      </c>
      <c r="G397" s="7" t="s">
        <v>182</v>
      </c>
      <c r="H397" s="43">
        <v>42439</v>
      </c>
      <c r="I397" s="244" t="s">
        <v>350</v>
      </c>
    </row>
    <row r="398" spans="1:11" ht="27" hidden="1" outlineLevel="1" thickTop="1" thickBot="1" x14ac:dyDescent="0.3">
      <c r="A398" s="271" t="str">
        <f t="shared" si="6"/>
        <v>8RP.3-1</v>
      </c>
      <c r="B398" s="268" t="s">
        <v>1120</v>
      </c>
      <c r="C398" s="268" t="s">
        <v>1133</v>
      </c>
      <c r="D398" s="319">
        <v>8.8000000000000007</v>
      </c>
      <c r="E398" s="22" t="s">
        <v>190</v>
      </c>
      <c r="F398" s="78" t="s">
        <v>719</v>
      </c>
      <c r="G398" s="326" t="s">
        <v>182</v>
      </c>
      <c r="H398" s="346" t="s">
        <v>116</v>
      </c>
      <c r="I398" s="244" t="s">
        <v>350</v>
      </c>
    </row>
    <row r="399" spans="1:11" ht="27" hidden="1" outlineLevel="1" thickTop="1" thickBot="1" x14ac:dyDescent="0.3">
      <c r="A399" s="271" t="str">
        <f t="shared" si="6"/>
        <v>8RP.3-1</v>
      </c>
      <c r="B399" s="268" t="s">
        <v>1120</v>
      </c>
      <c r="C399" s="268" t="s">
        <v>1133</v>
      </c>
      <c r="D399" s="320"/>
      <c r="E399" s="21" t="s">
        <v>191</v>
      </c>
      <c r="F399" s="77" t="s">
        <v>720</v>
      </c>
      <c r="G399" s="327"/>
      <c r="H399" s="347"/>
      <c r="I399" s="244" t="s">
        <v>350</v>
      </c>
    </row>
    <row r="400" spans="1:11" ht="27" hidden="1" outlineLevel="1" thickTop="1" thickBot="1" x14ac:dyDescent="0.3">
      <c r="A400" s="271" t="str">
        <f t="shared" si="6"/>
        <v>8RP.3-1</v>
      </c>
      <c r="B400" s="268" t="s">
        <v>1120</v>
      </c>
      <c r="C400" s="268" t="s">
        <v>1133</v>
      </c>
      <c r="D400" s="113">
        <v>8.9</v>
      </c>
      <c r="E400" s="21" t="s">
        <v>192</v>
      </c>
      <c r="F400" s="77" t="s">
        <v>721</v>
      </c>
      <c r="G400" s="7" t="s">
        <v>182</v>
      </c>
      <c r="H400" s="7" t="s">
        <v>116</v>
      </c>
      <c r="I400" s="244" t="s">
        <v>350</v>
      </c>
    </row>
    <row r="401" spans="1:10" ht="27" hidden="1" outlineLevel="1" thickTop="1" thickBot="1" x14ac:dyDescent="0.3">
      <c r="A401" s="271" t="str">
        <f t="shared" si="6"/>
        <v>8RP.3-1</v>
      </c>
      <c r="B401" s="268" t="s">
        <v>1120</v>
      </c>
      <c r="C401" s="268" t="s">
        <v>1133</v>
      </c>
      <c r="D401" s="105" t="s">
        <v>753</v>
      </c>
      <c r="E401" s="21" t="s">
        <v>193</v>
      </c>
      <c r="F401" s="77" t="s">
        <v>722</v>
      </c>
      <c r="G401" s="7" t="s">
        <v>182</v>
      </c>
      <c r="H401" s="7" t="s">
        <v>116</v>
      </c>
      <c r="I401" s="244" t="s">
        <v>350</v>
      </c>
    </row>
    <row r="402" spans="1:10" ht="52.5" hidden="1" outlineLevel="1" thickTop="1" thickBot="1" x14ac:dyDescent="0.3">
      <c r="A402" s="271" t="str">
        <f t="shared" si="6"/>
        <v>8RP.3-1</v>
      </c>
      <c r="B402" s="268" t="s">
        <v>1120</v>
      </c>
      <c r="C402" s="268" t="s">
        <v>1133</v>
      </c>
      <c r="D402" s="105">
        <v>8.11</v>
      </c>
      <c r="E402" s="21" t="s">
        <v>194</v>
      </c>
      <c r="F402" s="77" t="s">
        <v>723</v>
      </c>
      <c r="G402" s="7" t="s">
        <v>182</v>
      </c>
      <c r="H402" s="43">
        <v>42268</v>
      </c>
      <c r="I402" s="244" t="s">
        <v>349</v>
      </c>
    </row>
    <row r="403" spans="1:10" ht="39.75" hidden="1" outlineLevel="1" thickTop="1" thickBot="1" x14ac:dyDescent="0.3">
      <c r="A403" s="271" t="str">
        <f t="shared" si="6"/>
        <v>8RP.3-1</v>
      </c>
      <c r="B403" s="268" t="s">
        <v>1120</v>
      </c>
      <c r="C403" s="268" t="s">
        <v>1133</v>
      </c>
      <c r="D403" s="105">
        <v>8.1199999999999992</v>
      </c>
      <c r="E403" s="21" t="s">
        <v>195</v>
      </c>
      <c r="F403" s="77" t="s">
        <v>724</v>
      </c>
      <c r="G403" s="7" t="s">
        <v>182</v>
      </c>
      <c r="H403" s="43">
        <v>42268</v>
      </c>
      <c r="I403" s="244" t="s">
        <v>350</v>
      </c>
    </row>
    <row r="404" spans="1:10" ht="27" hidden="1" outlineLevel="1" thickTop="1" thickBot="1" x14ac:dyDescent="0.3">
      <c r="A404" s="271" t="str">
        <f t="shared" si="6"/>
        <v>8RP.3-1</v>
      </c>
      <c r="B404" s="268" t="s">
        <v>1120</v>
      </c>
      <c r="C404" s="268" t="s">
        <v>1133</v>
      </c>
      <c r="D404" s="105">
        <v>8.1300000000000008</v>
      </c>
      <c r="E404" s="21" t="s">
        <v>196</v>
      </c>
      <c r="F404" s="77" t="s">
        <v>725</v>
      </c>
      <c r="G404" s="7" t="s">
        <v>182</v>
      </c>
      <c r="H404" s="43">
        <v>42268</v>
      </c>
      <c r="I404" s="244" t="s">
        <v>350</v>
      </c>
    </row>
    <row r="405" spans="1:10" ht="52.5" hidden="1" outlineLevel="1" thickTop="1" thickBot="1" x14ac:dyDescent="0.3">
      <c r="A405" s="271" t="str">
        <f t="shared" si="6"/>
        <v>8RP.3-1</v>
      </c>
      <c r="B405" s="268" t="s">
        <v>1120</v>
      </c>
      <c r="C405" s="268" t="s">
        <v>1133</v>
      </c>
      <c r="D405" s="105">
        <v>8.14</v>
      </c>
      <c r="E405" s="21" t="s">
        <v>198</v>
      </c>
      <c r="F405" s="77" t="s">
        <v>726</v>
      </c>
      <c r="G405" s="7" t="s">
        <v>138</v>
      </c>
      <c r="H405" s="7" t="s">
        <v>197</v>
      </c>
      <c r="I405" s="244" t="s">
        <v>351</v>
      </c>
    </row>
    <row r="406" spans="1:10" ht="39.75" hidden="1" outlineLevel="1" thickTop="1" thickBot="1" x14ac:dyDescent="0.3">
      <c r="A406" s="271" t="str">
        <f t="shared" si="6"/>
        <v>8RP.3-1</v>
      </c>
      <c r="B406" s="268" t="s">
        <v>1120</v>
      </c>
      <c r="C406" s="268" t="s">
        <v>1133</v>
      </c>
      <c r="D406" s="105">
        <v>8.15</v>
      </c>
      <c r="E406" s="21" t="s">
        <v>200</v>
      </c>
      <c r="F406" s="77" t="s">
        <v>727</v>
      </c>
      <c r="G406" s="7" t="s">
        <v>199</v>
      </c>
      <c r="H406" s="43">
        <v>42299</v>
      </c>
      <c r="I406" s="244" t="s">
        <v>350</v>
      </c>
    </row>
    <row r="407" spans="1:10" ht="27" hidden="1" outlineLevel="1" thickTop="1" thickBot="1" x14ac:dyDescent="0.3">
      <c r="A407" s="271" t="str">
        <f t="shared" si="6"/>
        <v>8RP.3-1</v>
      </c>
      <c r="B407" s="268" t="s">
        <v>1120</v>
      </c>
      <c r="C407" s="268" t="s">
        <v>1133</v>
      </c>
      <c r="D407" s="105" t="s">
        <v>759</v>
      </c>
      <c r="E407" s="21" t="s">
        <v>201</v>
      </c>
      <c r="F407" s="77" t="s">
        <v>728</v>
      </c>
      <c r="G407" s="7" t="s">
        <v>405</v>
      </c>
      <c r="H407" s="43">
        <v>42540</v>
      </c>
      <c r="I407" s="244" t="s">
        <v>349</v>
      </c>
    </row>
    <row r="408" spans="1:10" ht="37.5" hidden="1" outlineLevel="1" thickTop="1" thickBot="1" x14ac:dyDescent="0.3">
      <c r="A408" s="271" t="str">
        <f t="shared" si="6"/>
        <v>8RP.3-1</v>
      </c>
      <c r="B408" s="268" t="s">
        <v>1120</v>
      </c>
      <c r="C408" s="268" t="s">
        <v>1133</v>
      </c>
      <c r="D408" s="105" t="s">
        <v>760</v>
      </c>
      <c r="E408" s="21" t="s">
        <v>202</v>
      </c>
      <c r="F408" s="77" t="s">
        <v>729</v>
      </c>
      <c r="G408" s="7" t="s">
        <v>382</v>
      </c>
      <c r="H408" s="43">
        <v>42329</v>
      </c>
      <c r="I408" s="244" t="s">
        <v>350</v>
      </c>
      <c r="J408" s="164" t="s">
        <v>1002</v>
      </c>
    </row>
    <row r="409" spans="1:10" ht="39.75" hidden="1" outlineLevel="1" thickTop="1" thickBot="1" x14ac:dyDescent="0.3">
      <c r="A409" s="271" t="str">
        <f t="shared" si="6"/>
        <v>8RP.3-1</v>
      </c>
      <c r="B409" s="268" t="s">
        <v>1120</v>
      </c>
      <c r="C409" s="268" t="s">
        <v>1133</v>
      </c>
      <c r="D409" s="105">
        <v>8.18</v>
      </c>
      <c r="E409" s="21" t="s">
        <v>203</v>
      </c>
      <c r="F409" s="77" t="s">
        <v>730</v>
      </c>
      <c r="G409" s="7" t="s">
        <v>408</v>
      </c>
      <c r="H409" s="7" t="s">
        <v>22</v>
      </c>
      <c r="I409" s="244" t="s">
        <v>350</v>
      </c>
      <c r="J409" s="164" t="s">
        <v>907</v>
      </c>
    </row>
    <row r="410" spans="1:10" ht="52.5" hidden="1" outlineLevel="1" thickTop="1" thickBot="1" x14ac:dyDescent="0.3">
      <c r="A410" s="271" t="str">
        <f t="shared" si="6"/>
        <v>8RP.3-1</v>
      </c>
      <c r="B410" s="268" t="s">
        <v>1120</v>
      </c>
      <c r="C410" s="268" t="s">
        <v>1133</v>
      </c>
      <c r="D410" s="105">
        <v>8.19</v>
      </c>
      <c r="E410" s="21" t="s">
        <v>204</v>
      </c>
      <c r="F410" s="77" t="s">
        <v>731</v>
      </c>
      <c r="G410" s="7" t="s">
        <v>182</v>
      </c>
      <c r="H410" s="43">
        <v>42509</v>
      </c>
      <c r="I410" s="244" t="s">
        <v>351</v>
      </c>
    </row>
    <row r="411" spans="1:10" ht="27" hidden="1" outlineLevel="1" thickTop="1" thickBot="1" x14ac:dyDescent="0.3">
      <c r="A411" s="271" t="str">
        <f t="shared" si="6"/>
        <v>8RP.3-1</v>
      </c>
      <c r="B411" s="268" t="s">
        <v>1120</v>
      </c>
      <c r="C411" s="268" t="s">
        <v>1133</v>
      </c>
      <c r="D411" s="105" t="s">
        <v>761</v>
      </c>
      <c r="E411" s="21" t="s">
        <v>205</v>
      </c>
      <c r="F411" s="77" t="s">
        <v>732</v>
      </c>
      <c r="G411" s="7" t="s">
        <v>182</v>
      </c>
      <c r="H411" s="43">
        <v>42389</v>
      </c>
      <c r="I411" s="244" t="s">
        <v>350</v>
      </c>
    </row>
    <row r="412" spans="1:10" ht="73.5" hidden="1" outlineLevel="1" thickTop="1" thickBot="1" x14ac:dyDescent="0.3">
      <c r="A412" s="271" t="str">
        <f t="shared" si="6"/>
        <v>8RP.3-1</v>
      </c>
      <c r="B412" s="268" t="s">
        <v>1120</v>
      </c>
      <c r="C412" s="268" t="s">
        <v>1133</v>
      </c>
      <c r="D412" s="134">
        <v>8.2100000000000009</v>
      </c>
      <c r="E412" s="21" t="s">
        <v>206</v>
      </c>
      <c r="F412" s="77" t="s">
        <v>733</v>
      </c>
      <c r="G412" s="133" t="s">
        <v>405</v>
      </c>
      <c r="H412" s="130">
        <v>42448</v>
      </c>
      <c r="I412" s="244" t="s">
        <v>351</v>
      </c>
      <c r="J412" s="164" t="s">
        <v>908</v>
      </c>
    </row>
    <row r="413" spans="1:10" ht="52.5" hidden="1" outlineLevel="1" thickTop="1" thickBot="1" x14ac:dyDescent="0.3">
      <c r="A413" s="271" t="str">
        <f t="shared" si="6"/>
        <v>8RP.3-1</v>
      </c>
      <c r="B413" s="268" t="s">
        <v>1120</v>
      </c>
      <c r="C413" s="268" t="s">
        <v>1133</v>
      </c>
      <c r="D413" s="307">
        <v>8.3000000000000007</v>
      </c>
      <c r="E413" s="148" t="s">
        <v>208</v>
      </c>
      <c r="F413" s="77"/>
      <c r="G413" s="133" t="s">
        <v>207</v>
      </c>
      <c r="H413" s="130" t="s">
        <v>102</v>
      </c>
      <c r="I413" s="244"/>
    </row>
    <row r="414" spans="1:10" ht="31.5" hidden="1" outlineLevel="1" thickTop="1" thickBot="1" x14ac:dyDescent="0.3">
      <c r="A414" s="271" t="str">
        <f t="shared" si="6"/>
        <v>8RP.3-1</v>
      </c>
      <c r="B414" s="268" t="s">
        <v>1120</v>
      </c>
      <c r="C414" s="268" t="s">
        <v>1133</v>
      </c>
      <c r="D414" s="303"/>
      <c r="E414" s="147" t="s">
        <v>885</v>
      </c>
      <c r="F414" s="77"/>
      <c r="G414" s="133" t="s">
        <v>207</v>
      </c>
      <c r="H414" s="130" t="s">
        <v>886</v>
      </c>
      <c r="I414" s="244" t="s">
        <v>351</v>
      </c>
    </row>
    <row r="415" spans="1:10" ht="33" hidden="1" outlineLevel="1" thickTop="1" thickBot="1" x14ac:dyDescent="0.3">
      <c r="A415" s="271" t="str">
        <f t="shared" si="6"/>
        <v>8RP.3-1</v>
      </c>
      <c r="B415" s="268" t="s">
        <v>1120</v>
      </c>
      <c r="C415" s="268" t="s">
        <v>1133</v>
      </c>
      <c r="D415" s="304"/>
      <c r="E415" s="149" t="s">
        <v>1083</v>
      </c>
      <c r="F415" s="77"/>
      <c r="G415" s="133" t="s">
        <v>888</v>
      </c>
      <c r="H415" s="130" t="s">
        <v>887</v>
      </c>
      <c r="I415" s="244"/>
    </row>
    <row r="416" spans="1:10" ht="16.5" hidden="1" outlineLevel="1" thickTop="1" thickBot="1" x14ac:dyDescent="0.3">
      <c r="A416" s="271" t="str">
        <f t="shared" si="6"/>
        <v/>
      </c>
      <c r="D416" s="176"/>
      <c r="E416" s="193"/>
      <c r="F416" s="194"/>
      <c r="G416" s="195"/>
      <c r="H416" s="197"/>
      <c r="I416" s="245"/>
    </row>
    <row r="417" spans="1:10" s="13" customFormat="1" ht="33" collapsed="1" thickTop="1" thickBot="1" x14ac:dyDescent="0.3">
      <c r="A417" s="271" t="str">
        <f t="shared" si="6"/>
        <v/>
      </c>
      <c r="B417" s="268"/>
      <c r="C417" s="268"/>
      <c r="D417" s="109" t="s">
        <v>0</v>
      </c>
      <c r="E417" s="11" t="s">
        <v>344</v>
      </c>
      <c r="F417" s="125" t="s">
        <v>822</v>
      </c>
      <c r="G417" s="11" t="s">
        <v>1089</v>
      </c>
      <c r="H417" s="11" t="s">
        <v>2</v>
      </c>
      <c r="I417" s="246"/>
      <c r="J417" s="257"/>
    </row>
    <row r="418" spans="1:10" ht="65.25" hidden="1" outlineLevel="1" thickTop="1" thickBot="1" x14ac:dyDescent="0.3">
      <c r="A418" s="271" t="str">
        <f t="shared" si="6"/>
        <v>8RP.4-1</v>
      </c>
      <c r="B418" s="268" t="s">
        <v>1120</v>
      </c>
      <c r="C418" s="268" t="s">
        <v>1134</v>
      </c>
      <c r="D418" s="105">
        <v>8.2200000000000006</v>
      </c>
      <c r="E418" s="21" t="s">
        <v>209</v>
      </c>
      <c r="F418" s="77" t="s">
        <v>704</v>
      </c>
      <c r="G418" s="7" t="s">
        <v>763</v>
      </c>
      <c r="H418" s="43">
        <v>42448</v>
      </c>
      <c r="I418" s="244" t="s">
        <v>350</v>
      </c>
    </row>
    <row r="419" spans="1:10" ht="52.5" hidden="1" outlineLevel="1" thickTop="1" thickBot="1" x14ac:dyDescent="0.3">
      <c r="A419" s="271" t="str">
        <f t="shared" si="6"/>
        <v>8RP.4-1</v>
      </c>
      <c r="B419" s="268" t="s">
        <v>1120</v>
      </c>
      <c r="C419" s="268" t="s">
        <v>1134</v>
      </c>
      <c r="D419" s="105">
        <v>8.23</v>
      </c>
      <c r="E419" s="21" t="s">
        <v>210</v>
      </c>
      <c r="F419" s="77" t="s">
        <v>705</v>
      </c>
      <c r="G419" s="7" t="s">
        <v>762</v>
      </c>
      <c r="H419" s="43">
        <v>42238</v>
      </c>
      <c r="I419" s="244" t="s">
        <v>350</v>
      </c>
    </row>
    <row r="420" spans="1:10" ht="39.75" hidden="1" outlineLevel="1" thickTop="1" thickBot="1" x14ac:dyDescent="0.3">
      <c r="A420" s="271" t="str">
        <f t="shared" si="6"/>
        <v>8RP.4-1</v>
      </c>
      <c r="B420" s="268" t="s">
        <v>1120</v>
      </c>
      <c r="C420" s="268" t="s">
        <v>1134</v>
      </c>
      <c r="D420" s="105">
        <v>8.24</v>
      </c>
      <c r="E420" s="21" t="s">
        <v>211</v>
      </c>
      <c r="F420" s="77" t="s">
        <v>706</v>
      </c>
      <c r="G420" s="7" t="s">
        <v>182</v>
      </c>
      <c r="H420" s="43">
        <v>42238</v>
      </c>
      <c r="I420" s="244" t="s">
        <v>350</v>
      </c>
    </row>
    <row r="421" spans="1:10" ht="52.5" hidden="1" outlineLevel="1" thickTop="1" thickBot="1" x14ac:dyDescent="0.3">
      <c r="A421" s="271" t="str">
        <f t="shared" si="6"/>
        <v>8RP.4-1</v>
      </c>
      <c r="B421" s="268" t="s">
        <v>1120</v>
      </c>
      <c r="C421" s="268" t="s">
        <v>1134</v>
      </c>
      <c r="D421" s="321">
        <v>8.25</v>
      </c>
      <c r="E421" s="310" t="s">
        <v>213</v>
      </c>
      <c r="F421" s="78" t="s">
        <v>707</v>
      </c>
      <c r="G421" s="8" t="s">
        <v>212</v>
      </c>
      <c r="H421" s="316">
        <v>42419</v>
      </c>
      <c r="I421" s="244" t="s">
        <v>349</v>
      </c>
    </row>
    <row r="422" spans="1:10" ht="16.5" hidden="1" outlineLevel="1" thickTop="1" thickBot="1" x14ac:dyDescent="0.3">
      <c r="A422" s="271" t="str">
        <f t="shared" si="6"/>
        <v>8RP.4-1</v>
      </c>
      <c r="B422" s="268" t="s">
        <v>1120</v>
      </c>
      <c r="C422" s="268" t="s">
        <v>1134</v>
      </c>
      <c r="D422" s="322"/>
      <c r="E422" s="318"/>
      <c r="F422" s="77"/>
      <c r="G422" s="7" t="s">
        <v>764</v>
      </c>
      <c r="H422" s="317"/>
      <c r="I422" s="244" t="s">
        <v>351</v>
      </c>
    </row>
    <row r="423" spans="1:10" ht="27" hidden="1" outlineLevel="1" thickTop="1" thickBot="1" x14ac:dyDescent="0.3">
      <c r="A423" s="271" t="str">
        <f t="shared" si="6"/>
        <v>8RP.4-1</v>
      </c>
      <c r="B423" s="268" t="s">
        <v>1120</v>
      </c>
      <c r="C423" s="268" t="s">
        <v>1134</v>
      </c>
      <c r="D423" s="105">
        <v>8.26</v>
      </c>
      <c r="E423" s="21" t="s">
        <v>214</v>
      </c>
      <c r="F423" s="77" t="s">
        <v>708</v>
      </c>
      <c r="G423" s="7" t="s">
        <v>182</v>
      </c>
      <c r="H423" s="43">
        <v>42389</v>
      </c>
      <c r="I423" s="244" t="s">
        <v>350</v>
      </c>
    </row>
    <row r="424" spans="1:10" ht="27" hidden="1" outlineLevel="1" thickTop="1" thickBot="1" x14ac:dyDescent="0.3">
      <c r="A424" s="271" t="str">
        <f t="shared" si="6"/>
        <v>8RP.4-1</v>
      </c>
      <c r="B424" s="268" t="s">
        <v>1120</v>
      </c>
      <c r="C424" s="268" t="s">
        <v>1134</v>
      </c>
      <c r="D424" s="321">
        <v>8.27</v>
      </c>
      <c r="E424" s="310" t="s">
        <v>215</v>
      </c>
      <c r="F424" s="78" t="s">
        <v>709</v>
      </c>
      <c r="G424" s="8" t="s">
        <v>764</v>
      </c>
      <c r="H424" s="316">
        <v>42419</v>
      </c>
      <c r="I424" s="244" t="s">
        <v>349</v>
      </c>
    </row>
    <row r="425" spans="1:10" ht="16.5" hidden="1" outlineLevel="1" thickTop="1" thickBot="1" x14ac:dyDescent="0.3">
      <c r="A425" s="271" t="str">
        <f t="shared" si="6"/>
        <v>8RP.4-1</v>
      </c>
      <c r="B425" s="268" t="s">
        <v>1120</v>
      </c>
      <c r="C425" s="268" t="s">
        <v>1134</v>
      </c>
      <c r="D425" s="322"/>
      <c r="E425" s="318"/>
      <c r="F425" s="77"/>
      <c r="G425" s="7" t="s">
        <v>182</v>
      </c>
      <c r="H425" s="317"/>
      <c r="I425" s="244" t="s">
        <v>349</v>
      </c>
    </row>
    <row r="426" spans="1:10" ht="39.75" hidden="1" outlineLevel="1" thickTop="1" thickBot="1" x14ac:dyDescent="0.3">
      <c r="A426" s="271" t="str">
        <f t="shared" si="6"/>
        <v>8RP.4-1</v>
      </c>
      <c r="B426" s="268" t="s">
        <v>1120</v>
      </c>
      <c r="C426" s="268" t="s">
        <v>1134</v>
      </c>
      <c r="D426" s="105">
        <v>8.2799999999999994</v>
      </c>
      <c r="E426" s="21" t="s">
        <v>216</v>
      </c>
      <c r="F426" s="77" t="s">
        <v>710</v>
      </c>
      <c r="G426" s="7" t="s">
        <v>765</v>
      </c>
      <c r="H426" s="43">
        <v>42414</v>
      </c>
      <c r="I426" s="244" t="s">
        <v>349</v>
      </c>
    </row>
    <row r="427" spans="1:10" ht="27" hidden="1" outlineLevel="1" thickTop="1" thickBot="1" x14ac:dyDescent="0.3">
      <c r="A427" s="271" t="str">
        <f t="shared" si="6"/>
        <v>8RP.4-1</v>
      </c>
      <c r="B427" s="268" t="s">
        <v>1120</v>
      </c>
      <c r="C427" s="268" t="s">
        <v>1134</v>
      </c>
      <c r="D427" s="105">
        <v>8.2899999999999991</v>
      </c>
      <c r="E427" s="21" t="s">
        <v>217</v>
      </c>
      <c r="F427" s="77" t="s">
        <v>711</v>
      </c>
      <c r="G427" s="99" t="s">
        <v>764</v>
      </c>
      <c r="H427" s="98">
        <v>42419</v>
      </c>
      <c r="I427" s="244" t="s">
        <v>349</v>
      </c>
    </row>
    <row r="428" spans="1:10" ht="16.5" hidden="1" outlineLevel="1" thickTop="1" thickBot="1" x14ac:dyDescent="0.3">
      <c r="A428" s="271" t="str">
        <f t="shared" si="6"/>
        <v/>
      </c>
      <c r="D428" s="176"/>
      <c r="E428" s="193"/>
      <c r="F428" s="194"/>
      <c r="G428" s="195"/>
      <c r="H428" s="197"/>
      <c r="I428" s="245"/>
    </row>
    <row r="429" spans="1:10" ht="33" collapsed="1" thickTop="1" thickBot="1" x14ac:dyDescent="0.3">
      <c r="A429" s="271" t="str">
        <f t="shared" si="6"/>
        <v/>
      </c>
      <c r="D429" s="109" t="s">
        <v>377</v>
      </c>
      <c r="E429" s="11" t="s">
        <v>345</v>
      </c>
      <c r="F429" s="125" t="s">
        <v>823</v>
      </c>
      <c r="G429" s="11" t="s">
        <v>1088</v>
      </c>
      <c r="H429" s="11" t="s">
        <v>2</v>
      </c>
      <c r="I429" s="246"/>
    </row>
    <row r="430" spans="1:10" ht="39.75" hidden="1" outlineLevel="1" thickTop="1" thickBot="1" x14ac:dyDescent="0.3">
      <c r="A430" s="271" t="str">
        <f t="shared" si="6"/>
        <v>9HU.1-1</v>
      </c>
      <c r="B430" s="268" t="s">
        <v>1121</v>
      </c>
      <c r="C430" s="268" t="s">
        <v>1135</v>
      </c>
      <c r="D430" s="113">
        <v>9.1</v>
      </c>
      <c r="E430" s="21" t="s">
        <v>218</v>
      </c>
      <c r="F430" s="77" t="s">
        <v>690</v>
      </c>
      <c r="G430" s="7" t="s">
        <v>405</v>
      </c>
      <c r="H430" s="43">
        <v>42379</v>
      </c>
      <c r="I430" s="244" t="s">
        <v>351</v>
      </c>
      <c r="J430" s="164" t="s">
        <v>909</v>
      </c>
    </row>
    <row r="431" spans="1:10" ht="52.5" hidden="1" outlineLevel="1" thickTop="1" thickBot="1" x14ac:dyDescent="0.3">
      <c r="A431" s="271" t="str">
        <f t="shared" si="6"/>
        <v>9HU.1-1</v>
      </c>
      <c r="B431" s="268" t="s">
        <v>1121</v>
      </c>
      <c r="C431" s="268" t="s">
        <v>1135</v>
      </c>
      <c r="D431" s="113">
        <v>9.1999999999999993</v>
      </c>
      <c r="E431" s="21" t="s">
        <v>219</v>
      </c>
      <c r="F431" s="77" t="s">
        <v>691</v>
      </c>
      <c r="G431" s="7" t="s">
        <v>766</v>
      </c>
      <c r="H431" s="43">
        <v>42410</v>
      </c>
      <c r="I431" s="244" t="s">
        <v>351</v>
      </c>
      <c r="J431" s="164" t="s">
        <v>910</v>
      </c>
    </row>
    <row r="432" spans="1:10" ht="39.75" hidden="1" outlineLevel="1" thickTop="1" thickBot="1" x14ac:dyDescent="0.3">
      <c r="A432" s="271" t="str">
        <f t="shared" si="6"/>
        <v>9HU.1-1</v>
      </c>
      <c r="B432" s="268" t="s">
        <v>1121</v>
      </c>
      <c r="C432" s="268" t="s">
        <v>1135</v>
      </c>
      <c r="D432" s="113" t="s">
        <v>754</v>
      </c>
      <c r="E432" s="21" t="s">
        <v>220</v>
      </c>
      <c r="F432" s="77" t="s">
        <v>692</v>
      </c>
      <c r="G432" s="7" t="s">
        <v>767</v>
      </c>
      <c r="H432" s="43">
        <v>42410</v>
      </c>
      <c r="I432" s="244" t="s">
        <v>351</v>
      </c>
      <c r="J432" s="164" t="s">
        <v>911</v>
      </c>
    </row>
    <row r="433" spans="1:10" ht="27" hidden="1" outlineLevel="1" thickTop="1" thickBot="1" x14ac:dyDescent="0.3">
      <c r="A433" s="271" t="str">
        <f t="shared" si="6"/>
        <v>9HU.1-1</v>
      </c>
      <c r="B433" s="268" t="s">
        <v>1121</v>
      </c>
      <c r="C433" s="268" t="s">
        <v>1135</v>
      </c>
      <c r="D433" s="113">
        <v>9.4</v>
      </c>
      <c r="E433" s="21" t="s">
        <v>221</v>
      </c>
      <c r="F433" s="77" t="s">
        <v>693</v>
      </c>
      <c r="G433" s="7" t="s">
        <v>406</v>
      </c>
      <c r="H433" s="43">
        <v>42420</v>
      </c>
      <c r="I433" s="244" t="s">
        <v>351</v>
      </c>
      <c r="J433" s="164" t="s">
        <v>912</v>
      </c>
    </row>
    <row r="434" spans="1:10" ht="27" hidden="1" outlineLevel="1" thickTop="1" thickBot="1" x14ac:dyDescent="0.3">
      <c r="A434" s="271" t="str">
        <f t="shared" si="6"/>
        <v>9HU.1-1</v>
      </c>
      <c r="B434" s="268" t="s">
        <v>1121</v>
      </c>
      <c r="C434" s="268" t="s">
        <v>1135</v>
      </c>
      <c r="D434" s="113">
        <v>9.5</v>
      </c>
      <c r="E434" s="21" t="s">
        <v>222</v>
      </c>
      <c r="F434" s="77" t="s">
        <v>694</v>
      </c>
      <c r="G434" s="7" t="s">
        <v>406</v>
      </c>
      <c r="H434" s="43">
        <v>42439</v>
      </c>
      <c r="I434" s="244" t="s">
        <v>351</v>
      </c>
      <c r="J434" s="164" t="s">
        <v>913</v>
      </c>
    </row>
    <row r="435" spans="1:10" ht="27" hidden="1" outlineLevel="1" thickTop="1" thickBot="1" x14ac:dyDescent="0.3">
      <c r="A435" s="271" t="str">
        <f t="shared" si="6"/>
        <v>9HU.1-1</v>
      </c>
      <c r="B435" s="268" t="s">
        <v>1121</v>
      </c>
      <c r="C435" s="268" t="s">
        <v>1135</v>
      </c>
      <c r="D435" s="113">
        <v>9.6</v>
      </c>
      <c r="E435" s="21" t="s">
        <v>223</v>
      </c>
      <c r="F435" s="77" t="s">
        <v>695</v>
      </c>
      <c r="G435" s="7" t="s">
        <v>405</v>
      </c>
      <c r="H435" s="43">
        <v>42379</v>
      </c>
      <c r="I435" s="244" t="s">
        <v>350</v>
      </c>
      <c r="J435" s="164" t="s">
        <v>914</v>
      </c>
    </row>
    <row r="436" spans="1:10" ht="27" hidden="1" outlineLevel="1" thickTop="1" thickBot="1" x14ac:dyDescent="0.3">
      <c r="A436" s="271" t="str">
        <f t="shared" si="6"/>
        <v>9HU.1-1</v>
      </c>
      <c r="B436" s="268" t="s">
        <v>1121</v>
      </c>
      <c r="C436" s="268" t="s">
        <v>1135</v>
      </c>
      <c r="D436" s="113" t="s">
        <v>755</v>
      </c>
      <c r="E436" s="21" t="s">
        <v>224</v>
      </c>
      <c r="F436" s="77" t="s">
        <v>696</v>
      </c>
      <c r="G436" s="7" t="s">
        <v>405</v>
      </c>
      <c r="H436" s="43">
        <v>42379</v>
      </c>
      <c r="I436" s="244" t="s">
        <v>350</v>
      </c>
      <c r="J436" s="164" t="s">
        <v>914</v>
      </c>
    </row>
    <row r="437" spans="1:10" ht="27" hidden="1" outlineLevel="1" thickTop="1" thickBot="1" x14ac:dyDescent="0.3">
      <c r="A437" s="271" t="str">
        <f t="shared" si="6"/>
        <v>9HU.1-1</v>
      </c>
      <c r="B437" s="268" t="s">
        <v>1121</v>
      </c>
      <c r="C437" s="268" t="s">
        <v>1135</v>
      </c>
      <c r="D437" s="113">
        <v>9.8000000000000007</v>
      </c>
      <c r="E437" s="21" t="s">
        <v>225</v>
      </c>
      <c r="F437" s="77" t="s">
        <v>697</v>
      </c>
      <c r="G437" s="7" t="s">
        <v>405</v>
      </c>
      <c r="H437" s="43">
        <v>42389</v>
      </c>
      <c r="I437" s="244" t="s">
        <v>350</v>
      </c>
      <c r="J437" s="164" t="s">
        <v>915</v>
      </c>
    </row>
    <row r="438" spans="1:10" ht="27" hidden="1" outlineLevel="1" thickTop="1" thickBot="1" x14ac:dyDescent="0.3">
      <c r="A438" s="271" t="str">
        <f t="shared" si="6"/>
        <v>9HU.1-1</v>
      </c>
      <c r="B438" s="268" t="s">
        <v>1121</v>
      </c>
      <c r="C438" s="268" t="s">
        <v>1135</v>
      </c>
      <c r="D438" s="113">
        <v>9.9</v>
      </c>
      <c r="E438" s="21" t="s">
        <v>226</v>
      </c>
      <c r="F438" s="77" t="s">
        <v>698</v>
      </c>
      <c r="G438" s="7" t="s">
        <v>742</v>
      </c>
      <c r="H438" s="43">
        <v>42540</v>
      </c>
      <c r="I438" s="244" t="s">
        <v>349</v>
      </c>
      <c r="J438" s="164" t="s">
        <v>916</v>
      </c>
    </row>
    <row r="439" spans="1:10" ht="27" hidden="1" outlineLevel="1" thickTop="1" thickBot="1" x14ac:dyDescent="0.3">
      <c r="A439" s="271" t="str">
        <f t="shared" si="6"/>
        <v>9HU.1-1</v>
      </c>
      <c r="B439" s="268" t="s">
        <v>1121</v>
      </c>
      <c r="C439" s="268" t="s">
        <v>1135</v>
      </c>
      <c r="D439" s="105">
        <v>9.1</v>
      </c>
      <c r="E439" s="21" t="s">
        <v>227</v>
      </c>
      <c r="F439" s="77" t="s">
        <v>699</v>
      </c>
      <c r="G439" s="7" t="s">
        <v>405</v>
      </c>
      <c r="H439" s="43">
        <v>42602</v>
      </c>
      <c r="I439" s="244"/>
      <c r="J439" s="164" t="s">
        <v>917</v>
      </c>
    </row>
    <row r="440" spans="1:10" ht="27" hidden="1" outlineLevel="1" thickTop="1" thickBot="1" x14ac:dyDescent="0.3">
      <c r="A440" s="271" t="str">
        <f t="shared" si="6"/>
        <v>9HU.1-1</v>
      </c>
      <c r="B440" s="268" t="s">
        <v>1121</v>
      </c>
      <c r="C440" s="268" t="s">
        <v>1135</v>
      </c>
      <c r="D440" s="105">
        <v>9.11</v>
      </c>
      <c r="E440" s="21" t="s">
        <v>229</v>
      </c>
      <c r="F440" s="77" t="s">
        <v>700</v>
      </c>
      <c r="G440" s="7" t="s">
        <v>228</v>
      </c>
      <c r="H440" s="43">
        <v>42633</v>
      </c>
      <c r="I440" s="244"/>
      <c r="J440" s="164" t="s">
        <v>918</v>
      </c>
    </row>
    <row r="441" spans="1:10" ht="27" hidden="1" outlineLevel="1" thickTop="1" thickBot="1" x14ac:dyDescent="0.3">
      <c r="A441" s="271" t="str">
        <f t="shared" si="6"/>
        <v>9HU.1-1</v>
      </c>
      <c r="B441" s="268" t="s">
        <v>1121</v>
      </c>
      <c r="C441" s="268" t="s">
        <v>1135</v>
      </c>
      <c r="D441" s="105">
        <v>9.1199999999999992</v>
      </c>
      <c r="E441" s="21" t="s">
        <v>230</v>
      </c>
      <c r="F441" s="77" t="s">
        <v>701</v>
      </c>
      <c r="G441" s="7" t="s">
        <v>5</v>
      </c>
      <c r="H441" s="43">
        <v>42298</v>
      </c>
      <c r="I441" s="244" t="s">
        <v>351</v>
      </c>
      <c r="J441" s="164" t="s">
        <v>919</v>
      </c>
    </row>
    <row r="442" spans="1:10" ht="27" hidden="1" outlineLevel="1" thickTop="1" thickBot="1" x14ac:dyDescent="0.3">
      <c r="A442" s="271" t="str">
        <f t="shared" si="6"/>
        <v>9HU.1-1</v>
      </c>
      <c r="B442" s="268" t="s">
        <v>1121</v>
      </c>
      <c r="C442" s="268" t="s">
        <v>1135</v>
      </c>
      <c r="D442" s="105">
        <v>9.1300000000000008</v>
      </c>
      <c r="E442" s="21" t="s">
        <v>231</v>
      </c>
      <c r="F442" s="77" t="s">
        <v>702</v>
      </c>
      <c r="G442" s="7" t="s">
        <v>405</v>
      </c>
      <c r="H442" s="43">
        <v>42724</v>
      </c>
      <c r="I442" s="244"/>
    </row>
    <row r="443" spans="1:10" ht="52.5" hidden="1" outlineLevel="1" thickTop="1" thickBot="1" x14ac:dyDescent="0.3">
      <c r="A443" s="271" t="str">
        <f t="shared" si="6"/>
        <v>9HU.1-1</v>
      </c>
      <c r="B443" s="268" t="s">
        <v>1121</v>
      </c>
      <c r="C443" s="268" t="s">
        <v>1135</v>
      </c>
      <c r="D443" s="105" t="s">
        <v>756</v>
      </c>
      <c r="E443" s="21" t="s">
        <v>104</v>
      </c>
      <c r="F443" s="77"/>
      <c r="G443" s="7" t="s">
        <v>401</v>
      </c>
      <c r="H443" s="7" t="s">
        <v>102</v>
      </c>
      <c r="I443" s="244"/>
    </row>
    <row r="444" spans="1:10" ht="16.5" hidden="1" outlineLevel="1" thickTop="1" thickBot="1" x14ac:dyDescent="0.3">
      <c r="A444" s="271" t="str">
        <f t="shared" si="6"/>
        <v/>
      </c>
      <c r="D444" s="176"/>
      <c r="E444" s="193"/>
      <c r="F444" s="194"/>
      <c r="G444" s="195"/>
      <c r="H444" s="195"/>
      <c r="I444" s="245"/>
    </row>
    <row r="445" spans="1:10" ht="33" collapsed="1" thickTop="1" thickBot="1" x14ac:dyDescent="0.3">
      <c r="A445" s="271" t="str">
        <f t="shared" si="6"/>
        <v/>
      </c>
      <c r="D445" s="109" t="s">
        <v>0</v>
      </c>
      <c r="E445" s="11" t="s">
        <v>1024</v>
      </c>
      <c r="F445" s="125" t="s">
        <v>824</v>
      </c>
      <c r="G445" s="11" t="s">
        <v>1088</v>
      </c>
      <c r="H445" s="11" t="s">
        <v>2</v>
      </c>
      <c r="I445" s="246"/>
    </row>
    <row r="446" spans="1:10" ht="52.5" hidden="1" outlineLevel="1" thickTop="1" thickBot="1" x14ac:dyDescent="0.3">
      <c r="A446" s="271" t="str">
        <f t="shared" si="6"/>
        <v>9TR.1-1</v>
      </c>
      <c r="B446" s="268" t="s">
        <v>1121</v>
      </c>
      <c r="C446" s="268" t="s">
        <v>1136</v>
      </c>
      <c r="D446" s="150">
        <v>9.15</v>
      </c>
      <c r="E446" s="229" t="s">
        <v>232</v>
      </c>
      <c r="F446" s="85" t="s">
        <v>703</v>
      </c>
      <c r="G446" s="228" t="s">
        <v>233</v>
      </c>
      <c r="H446" s="51">
        <v>42633</v>
      </c>
      <c r="I446" s="244"/>
      <c r="J446" s="164" t="s">
        <v>920</v>
      </c>
    </row>
    <row r="447" spans="1:10" ht="16.5" hidden="1" outlineLevel="1" thickTop="1" thickBot="1" x14ac:dyDescent="0.3">
      <c r="A447" s="271" t="str">
        <f t="shared" si="6"/>
        <v/>
      </c>
      <c r="D447" s="198"/>
      <c r="E447" s="199"/>
      <c r="F447" s="186"/>
      <c r="G447" s="200"/>
      <c r="H447" s="200"/>
      <c r="I447" s="245"/>
    </row>
    <row r="448" spans="1:10" ht="30" collapsed="1" thickTop="1" thickBot="1" x14ac:dyDescent="0.3">
      <c r="A448" s="271" t="str">
        <f t="shared" si="6"/>
        <v/>
      </c>
      <c r="D448" s="161" t="s">
        <v>884</v>
      </c>
      <c r="E448" s="169" t="s">
        <v>1026</v>
      </c>
      <c r="F448" s="162" t="s">
        <v>1025</v>
      </c>
      <c r="G448" s="163" t="s">
        <v>1087</v>
      </c>
      <c r="H448" s="240" t="s">
        <v>2</v>
      </c>
      <c r="I448" s="244"/>
    </row>
    <row r="449" spans="1:9" ht="39.75" hidden="1" outlineLevel="1" thickTop="1" thickBot="1" x14ac:dyDescent="0.3">
      <c r="A449" s="271" t="str">
        <f t="shared" si="6"/>
        <v>10Safety Culture</v>
      </c>
      <c r="B449" s="268" t="s">
        <v>1122</v>
      </c>
      <c r="C449" s="268" t="s">
        <v>1137</v>
      </c>
      <c r="D449" s="107">
        <v>10</v>
      </c>
      <c r="E449" s="232" t="s">
        <v>883</v>
      </c>
      <c r="F449" s="230"/>
      <c r="G449" s="262" t="s">
        <v>1029</v>
      </c>
      <c r="H449" s="241" t="s">
        <v>1104</v>
      </c>
      <c r="I449" s="249"/>
    </row>
    <row r="450" spans="1:9" ht="39.75" hidden="1" outlineLevel="1" thickTop="1" thickBot="1" x14ac:dyDescent="0.3">
      <c r="A450" s="271" t="str">
        <f t="shared" si="6"/>
        <v>10Safety Culture</v>
      </c>
      <c r="B450" s="268" t="s">
        <v>1122</v>
      </c>
      <c r="C450" s="268" t="s">
        <v>1137</v>
      </c>
      <c r="E450" s="232" t="s">
        <v>1082</v>
      </c>
      <c r="F450" s="230"/>
      <c r="G450" s="262" t="s">
        <v>1030</v>
      </c>
      <c r="H450" s="241" t="s">
        <v>1105</v>
      </c>
      <c r="I450" s="249"/>
    </row>
    <row r="451" spans="1:9" ht="17.25" hidden="1" outlineLevel="1" thickTop="1" thickBot="1" x14ac:dyDescent="0.3">
      <c r="A451" s="271" t="str">
        <f t="shared" ref="A451:A454" si="7">B451&amp;C451</f>
        <v/>
      </c>
      <c r="D451" s="201"/>
      <c r="E451" s="202"/>
      <c r="F451" s="203"/>
      <c r="G451" s="204"/>
      <c r="H451" s="205"/>
      <c r="I451" s="245"/>
    </row>
    <row r="452" spans="1:9" ht="17.25" collapsed="1" thickTop="1" thickBot="1" x14ac:dyDescent="0.3">
      <c r="A452" s="271" t="str">
        <f t="shared" si="7"/>
        <v/>
      </c>
      <c r="D452" s="161" t="s">
        <v>884</v>
      </c>
      <c r="E452" s="170" t="s">
        <v>1086</v>
      </c>
      <c r="F452" s="162" t="s">
        <v>1025</v>
      </c>
      <c r="G452" s="163" t="s">
        <v>1</v>
      </c>
      <c r="H452" s="240" t="s">
        <v>2</v>
      </c>
      <c r="I452" s="244"/>
    </row>
    <row r="453" spans="1:9" ht="51.75" hidden="1" outlineLevel="1" thickBot="1" x14ac:dyDescent="0.3">
      <c r="A453" s="271" t="str">
        <f t="shared" si="7"/>
        <v>11SAM</v>
      </c>
      <c r="B453" s="268" t="s">
        <v>1141</v>
      </c>
      <c r="C453" s="268" t="s">
        <v>1138</v>
      </c>
      <c r="D453" s="107">
        <v>11</v>
      </c>
      <c r="E453" s="232" t="s">
        <v>889</v>
      </c>
      <c r="F453" s="233"/>
      <c r="G453" s="262" t="s">
        <v>1073</v>
      </c>
      <c r="H453" s="231" t="s">
        <v>890</v>
      </c>
      <c r="I453" s="250" t="s">
        <v>349</v>
      </c>
    </row>
    <row r="454" spans="1:9" ht="39" hidden="1" outlineLevel="1" thickBot="1" x14ac:dyDescent="0.3">
      <c r="A454" s="271" t="str">
        <f t="shared" si="7"/>
        <v>11SAM</v>
      </c>
      <c r="B454" s="268" t="s">
        <v>1141</v>
      </c>
      <c r="C454" s="268" t="s">
        <v>1138</v>
      </c>
      <c r="E454" s="232" t="s">
        <v>1082</v>
      </c>
      <c r="F454" s="233"/>
      <c r="G454" s="262" t="s">
        <v>1030</v>
      </c>
      <c r="H454" s="231" t="s">
        <v>891</v>
      </c>
      <c r="I454" s="251"/>
    </row>
    <row r="455" spans="1:9" ht="15.75" hidden="1" outlineLevel="1" thickBot="1" x14ac:dyDescent="0.3">
      <c r="D455" s="206"/>
      <c r="E455" s="207"/>
      <c r="F455" s="208"/>
      <c r="G455" s="234"/>
      <c r="H455" s="235"/>
      <c r="I455" s="252"/>
    </row>
    <row r="456" spans="1:9" ht="104.25" customHeight="1" thickTop="1" thickBot="1" x14ac:dyDescent="0.3">
      <c r="D456" s="124"/>
      <c r="E456"/>
      <c r="F456"/>
      <c r="G456" s="313" t="s">
        <v>1084</v>
      </c>
      <c r="H456" s="314"/>
      <c r="I456" s="315"/>
    </row>
    <row r="457" spans="1:9" ht="15.75" thickTop="1" x14ac:dyDescent="0.25">
      <c r="D457" s="124"/>
      <c r="E457"/>
      <c r="F457"/>
      <c r="G457"/>
      <c r="H457" s="61"/>
    </row>
    <row r="458" spans="1:9" x14ac:dyDescent="0.25">
      <c r="D458" s="124"/>
      <c r="E458"/>
      <c r="F458"/>
      <c r="G458"/>
      <c r="H458" s="61"/>
    </row>
    <row r="459" spans="1:9" x14ac:dyDescent="0.25">
      <c r="D459" s="124"/>
      <c r="E459"/>
      <c r="F459"/>
      <c r="G459"/>
      <c r="H459" s="61"/>
    </row>
    <row r="460" spans="1:9" x14ac:dyDescent="0.25">
      <c r="D460" s="124"/>
      <c r="E460"/>
      <c r="F460"/>
      <c r="G460"/>
      <c r="H460" s="61"/>
    </row>
    <row r="461" spans="1:9" x14ac:dyDescent="0.25">
      <c r="D461" s="124"/>
      <c r="E461"/>
      <c r="F461"/>
      <c r="G461"/>
      <c r="H461" s="61"/>
    </row>
    <row r="462" spans="1:9" x14ac:dyDescent="0.25">
      <c r="D462" s="124"/>
      <c r="E462"/>
      <c r="F462"/>
      <c r="G462"/>
      <c r="H462" s="61"/>
      <c r="I462" s="61"/>
    </row>
    <row r="463" spans="1:9" x14ac:dyDescent="0.25">
      <c r="D463" s="124"/>
      <c r="E463"/>
      <c r="F463"/>
      <c r="G463"/>
      <c r="H463" s="61"/>
    </row>
  </sheetData>
  <autoFilter ref="A2:J454"/>
  <mergeCells count="87">
    <mergeCell ref="H182:H183"/>
    <mergeCell ref="E377:E379"/>
    <mergeCell ref="F377:F379"/>
    <mergeCell ref="D385:D388"/>
    <mergeCell ref="D293:D296"/>
    <mergeCell ref="D313:D316"/>
    <mergeCell ref="D357:D359"/>
    <mergeCell ref="E348:E349"/>
    <mergeCell ref="D348:D349"/>
    <mergeCell ref="D187:D189"/>
    <mergeCell ref="D152:D153"/>
    <mergeCell ref="E146:E147"/>
    <mergeCell ref="D146:D147"/>
    <mergeCell ref="G143:G144"/>
    <mergeCell ref="E143:E144"/>
    <mergeCell ref="D143:D144"/>
    <mergeCell ref="G146:G147"/>
    <mergeCell ref="D32:D35"/>
    <mergeCell ref="D38:D44"/>
    <mergeCell ref="D36:D37"/>
    <mergeCell ref="H78:H80"/>
    <mergeCell ref="G78:G80"/>
    <mergeCell ref="D78:D80"/>
    <mergeCell ref="H354:H356"/>
    <mergeCell ref="E354:E356"/>
    <mergeCell ref="D354:D356"/>
    <mergeCell ref="H357:H359"/>
    <mergeCell ref="E357:E359"/>
    <mergeCell ref="H424:H425"/>
    <mergeCell ref="E424:E425"/>
    <mergeCell ref="D424:D425"/>
    <mergeCell ref="H398:H399"/>
    <mergeCell ref="G398:G399"/>
    <mergeCell ref="D398:D399"/>
    <mergeCell ref="H421:H422"/>
    <mergeCell ref="E421:E422"/>
    <mergeCell ref="D421:D422"/>
    <mergeCell ref="D413:D415"/>
    <mergeCell ref="H366:H367"/>
    <mergeCell ref="E366:E367"/>
    <mergeCell ref="D366:D367"/>
    <mergeCell ref="G370:G371"/>
    <mergeCell ref="E370:E371"/>
    <mergeCell ref="D289:D292"/>
    <mergeCell ref="D308:D312"/>
    <mergeCell ref="E207:E209"/>
    <mergeCell ref="H348:H349"/>
    <mergeCell ref="F313:F316"/>
    <mergeCell ref="F308:F312"/>
    <mergeCell ref="H238:H239"/>
    <mergeCell ref="E238:E239"/>
    <mergeCell ref="D238:D239"/>
    <mergeCell ref="E210:E212"/>
    <mergeCell ref="E216:E218"/>
    <mergeCell ref="E213:E215"/>
    <mergeCell ref="G456:I456"/>
    <mergeCell ref="H76:H77"/>
    <mergeCell ref="D70:D71"/>
    <mergeCell ref="E70:E71"/>
    <mergeCell ref="H70:H71"/>
    <mergeCell ref="D381:D384"/>
    <mergeCell ref="D370:D371"/>
    <mergeCell ref="D76:D77"/>
    <mergeCell ref="E76:E77"/>
    <mergeCell ref="H352:H353"/>
    <mergeCell ref="E352:E353"/>
    <mergeCell ref="D352:D353"/>
    <mergeCell ref="G131:G133"/>
    <mergeCell ref="H152:H153"/>
    <mergeCell ref="G152:G153"/>
    <mergeCell ref="H131:H133"/>
    <mergeCell ref="J131:J133"/>
    <mergeCell ref="F201:F204"/>
    <mergeCell ref="F195:F200"/>
    <mergeCell ref="F205:F234"/>
    <mergeCell ref="D205:D234"/>
    <mergeCell ref="I131:I133"/>
    <mergeCell ref="D131:D133"/>
    <mergeCell ref="E219:E221"/>
    <mergeCell ref="E225:E227"/>
    <mergeCell ref="E229:E231"/>
    <mergeCell ref="E232:E234"/>
    <mergeCell ref="E222:E224"/>
    <mergeCell ref="H190:H191"/>
    <mergeCell ref="D195:D200"/>
    <mergeCell ref="D182:D183"/>
    <mergeCell ref="D201:D204"/>
  </mergeCells>
  <conditionalFormatting sqref="I46">
    <cfRule type="containsText" dxfId="11" priority="11" operator="containsText" text="done">
      <formula>NOT(ISERROR(SEARCH("done",I46)))</formula>
    </cfRule>
    <cfRule type="containsText" dxfId="10" priority="12" operator="containsText" text="Done">
      <formula>NOT(ISERROR(SEARCH("Done",I46)))</formula>
    </cfRule>
  </conditionalFormatting>
  <conditionalFormatting sqref="I84">
    <cfRule type="containsText" dxfId="9" priority="10" operator="containsText" text="AI">
      <formula>NOT(ISERROR(SEARCH("AI",I84)))</formula>
    </cfRule>
  </conditionalFormatting>
  <conditionalFormatting sqref="I136">
    <cfRule type="containsText" dxfId="8" priority="9" operator="containsText" text="FAR">
      <formula>NOT(ISERROR(SEARCH("FAR",I136)))</formula>
    </cfRule>
  </conditionalFormatting>
  <conditionalFormatting sqref="I463:I1048576 I393:I455 I2:I46 I48:I131 I457:I461 I134:I391">
    <cfRule type="containsText" dxfId="7" priority="5" operator="containsText" text="SAT">
      <formula>NOT(ISERROR(SEARCH("SAT",I2)))</formula>
    </cfRule>
    <cfRule type="containsText" dxfId="6" priority="6" operator="containsText" text="AI">
      <formula>NOT(ISERROR(SEARCH("AI",I2)))</formula>
    </cfRule>
    <cfRule type="containsText" dxfId="5" priority="7" operator="containsText" text="FAR">
      <formula>NOT(ISERROR(SEARCH("FAR",I2)))</formula>
    </cfRule>
    <cfRule type="containsText" dxfId="4" priority="8" operator="containsText" text="SAT">
      <formula>NOT(ISERROR(SEARCH("SAT",I2)))</formula>
    </cfRule>
  </conditionalFormatting>
  <conditionalFormatting sqref="I392">
    <cfRule type="containsText" dxfId="3" priority="1" operator="containsText" text="SAT">
      <formula>NOT(ISERROR(SEARCH("SAT",I392)))</formula>
    </cfRule>
    <cfRule type="containsText" dxfId="2" priority="2" operator="containsText" text="AI">
      <formula>NOT(ISERROR(SEARCH("AI",I392)))</formula>
    </cfRule>
    <cfRule type="containsText" dxfId="1" priority="3" operator="containsText" text="FAR">
      <formula>NOT(ISERROR(SEARCH("FAR",I392)))</formula>
    </cfRule>
    <cfRule type="containsText" dxfId="0" priority="4" operator="containsText" text="SAT">
      <formula>NOT(ISERROR(SEARCH("SAT",I392)))</formula>
    </cfRule>
  </conditionalFormatting>
  <hyperlinks>
    <hyperlink ref="E40" r:id="rId1" display="http://bomportal/WANO office/Pages/%d8%b5%d9%81%d8%ad%d8%a7%d8%aa %d9%be%d9%88%d8%b4%d9%87 %d9%87%d8%a7/%d9%85%d9%86%d9%88%d9%8a %d8%b9%d9%85%d9%88%d8%af%d9%8a/Guidelines and Good Practices.aspx"/>
    <hyperlink ref="E41" r:id="rId2" display="http://bomportal/WANO office/Pages/%d8%b5%d9%81%d8%ad%d8%a7%d8%aa %d9%be%d9%88%d8%b4%d9%87 %d9%87%d8%a7/%d9%85%d9%86%d9%88%d9%8a %d8%b9%d9%85%d9%88%d8%af%d9%8a/Guidelines and Good Practices.aspx"/>
    <hyperlink ref="E42" r:id="rId3" display="http://bomportal/WANO office/Pages/%d8%b5%d9%81%d8%ad%d8%a7%d8%aa %d9%be%d9%88%d8%b4%d9%87 %d9%87%d8%a7/%d9%85%d9%86%d9%88%d9%8a %d8%b9%d9%85%d9%88%d8%af%d9%8a/Guidelines and Good Practices.aspx"/>
    <hyperlink ref="E43" r:id="rId4" display="http://bomportal/WANO office/Pages/%d8%b5%d9%81%d8%ad%d8%a7%d8%aa %d9%be%d9%88%d8%b4%d9%87 %d9%87%d8%a7/%d9%85%d9%86%d9%88%d9%8a %d8%b9%d9%85%d9%88%d8%af%d9%8a/Guidelines and Good Practices.aspx"/>
    <hyperlink ref="E44" r:id="rId5" display="http://bomportal/WANO office/Pages/%d8%b5%d9%81%d8%ad%d8%a7%d8%aa %d9%be%d9%88%d8%b4%d9%87 %d9%87%d8%a7/%d9%85%d9%86%d9%88%d9%8a %d8%b9%d9%85%d9%88%d8%af%d9%8a/Guidelines and Good Practices.aspx"/>
    <hyperlink ref="E39" r:id="rId6" display="http://bomportal/WANO office/Pages/%d8%b5%d9%81%d8%ad%d8%a7%d8%aa %d9%be%d9%88%d8%b4%d9%87 %d9%87%d8%a7/%d9%85%d9%86%d9%88%d9%8a %d8%b9%d9%85%d9%88%d8%af%d9%8a/Guidelines and Good Practices.aspx"/>
    <hyperlink ref="F44" r:id="rId7" display="http://bomportal/WANO office/Pages/%d8%b5%d9%81%d8%ad%d8%a7%d8%aa %d9%be%d9%88%d8%b4%d9%87 %d9%87%d8%a7/%d9%85%d9%86%d9%88%d9%8a %d8%b9%d9%85%d9%88%d8%af%d9%8a/Guidelines and Good Practices.aspx"/>
    <hyperlink ref="E414" r:id="rId8" display="http://205.152.199.20/GoodPractices/Guidelines/2004/GL_2004_01_en_rev-1.pdf"/>
  </hyperlinks>
  <pageMargins left="0.25" right="0.2" top="0.75" bottom="0.2" header="0.3" footer="0.05"/>
  <pageSetup scale="52" fitToHeight="0" orientation="landscape" r:id="rId9"/>
  <headerFooter>
    <oddHeader>&amp;L&amp;"-,Bold"&amp;14&amp;KFF0000Program of  Corrective Measures of 
WANO Peer Review 2015&amp;CNuclear Power Production and Development Company of IRAN
&amp;K03+000Operating Company of  
Bushehr Nuclear Power plant&amp;K01+000
1395/06/01&amp;R&amp;"-,Bold"اقدامات اصلاحی حوزه مدیریت</oddHead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7"/>
  <sheetViews>
    <sheetView workbookViewId="0">
      <selection activeCell="B3" sqref="B3:J4"/>
    </sheetView>
  </sheetViews>
  <sheetFormatPr defaultRowHeight="15" x14ac:dyDescent="0.25"/>
  <cols>
    <col min="1" max="1" width="5.7109375" style="264" customWidth="1"/>
    <col min="2" max="2" width="4.7109375" style="264" customWidth="1"/>
    <col min="3" max="3" width="10.7109375" style="264" customWidth="1"/>
    <col min="4" max="7" width="4.7109375" style="264" customWidth="1"/>
    <col min="8" max="8" width="4.85546875" style="264" customWidth="1"/>
    <col min="9" max="9" width="4.7109375" style="264" customWidth="1"/>
    <col min="10" max="10" width="5.5703125" style="264" customWidth="1"/>
    <col min="11" max="11" width="4.7109375" style="264" customWidth="1"/>
    <col min="12" max="12" width="6.42578125" style="264" customWidth="1"/>
    <col min="13" max="13" width="4.7109375" style="264" customWidth="1"/>
    <col min="14" max="14" width="5" style="264" customWidth="1"/>
    <col min="15" max="15" width="5.7109375" style="264" customWidth="1"/>
    <col min="16" max="16" width="4.7109375" style="264" customWidth="1"/>
    <col min="17" max="22" width="5.7109375" style="264" customWidth="1"/>
    <col min="23" max="23" width="4.7109375" style="264" customWidth="1"/>
    <col min="24" max="24" width="5.7109375" style="264" customWidth="1"/>
    <col min="25" max="26" width="9.140625" style="264" hidden="1" customWidth="1"/>
    <col min="27" max="27" width="46.140625" style="264" hidden="1" customWidth="1"/>
    <col min="28" max="28" width="9.140625" style="264" hidden="1" customWidth="1"/>
    <col min="29" max="29" width="9.140625" style="264" customWidth="1"/>
    <col min="30" max="30" width="6.5703125" style="264" customWidth="1"/>
    <col min="31" max="36" width="6.85546875" style="283" customWidth="1"/>
    <col min="37" max="16384" width="9.140625" style="264"/>
  </cols>
  <sheetData>
    <row r="1" spans="2:37" ht="15" customHeight="1" x14ac:dyDescent="0.25">
      <c r="H1" s="266"/>
      <c r="I1" s="266"/>
      <c r="J1" s="266"/>
      <c r="AK1" s="266"/>
    </row>
    <row r="2" spans="2:37" ht="15" customHeight="1" thickBot="1" x14ac:dyDescent="0.3">
      <c r="B2" s="266"/>
      <c r="C2" s="266"/>
      <c r="D2" s="266"/>
      <c r="E2" s="266"/>
      <c r="F2" s="266"/>
      <c r="G2" s="266"/>
      <c r="H2" s="266"/>
      <c r="I2" s="266"/>
      <c r="J2" s="266"/>
      <c r="K2" s="266"/>
      <c r="L2" s="266"/>
      <c r="AK2" s="266"/>
    </row>
    <row r="3" spans="2:37" ht="15" customHeight="1" x14ac:dyDescent="0.25">
      <c r="B3" s="417" t="s">
        <v>157</v>
      </c>
      <c r="C3" s="418"/>
      <c r="D3" s="418"/>
      <c r="E3" s="418"/>
      <c r="F3" s="418"/>
      <c r="G3" s="418"/>
      <c r="H3" s="418"/>
      <c r="I3" s="418"/>
      <c r="J3" s="419"/>
      <c r="K3" s="265"/>
      <c r="L3" s="411" t="s">
        <v>1123</v>
      </c>
      <c r="M3" s="412"/>
      <c r="N3" s="413"/>
      <c r="Y3" s="272"/>
      <c r="Z3" s="272"/>
      <c r="AA3" s="272"/>
      <c r="AB3" s="272"/>
      <c r="AK3" s="266"/>
    </row>
    <row r="4" spans="2:37" ht="15" customHeight="1" thickBot="1" x14ac:dyDescent="0.3">
      <c r="B4" s="420"/>
      <c r="C4" s="421"/>
      <c r="D4" s="421"/>
      <c r="E4" s="421"/>
      <c r="F4" s="421"/>
      <c r="G4" s="421"/>
      <c r="H4" s="421"/>
      <c r="I4" s="421"/>
      <c r="J4" s="422"/>
      <c r="K4" s="265"/>
      <c r="L4" s="414"/>
      <c r="M4" s="415"/>
      <c r="N4" s="416"/>
      <c r="Y4" s="272"/>
      <c r="Z4" s="272"/>
      <c r="AA4" s="272" t="s">
        <v>1155</v>
      </c>
      <c r="AB4" s="272"/>
      <c r="AK4" s="266"/>
    </row>
    <row r="5" spans="2:37" ht="15" customHeight="1" x14ac:dyDescent="0.25">
      <c r="B5" s="267"/>
      <c r="C5" s="267"/>
      <c r="D5" s="267"/>
      <c r="E5" s="267"/>
      <c r="F5" s="278"/>
      <c r="G5" s="267"/>
      <c r="H5" s="278"/>
      <c r="I5" s="267"/>
      <c r="J5" s="267"/>
      <c r="K5" s="270"/>
      <c r="L5" s="267"/>
      <c r="Y5" s="273">
        <f>IFERROR(VLOOKUP(B3,AA5:AB15,2,0),"n")</f>
        <v>6</v>
      </c>
      <c r="Z5" s="272"/>
      <c r="AA5" s="272" t="s">
        <v>382</v>
      </c>
      <c r="AB5" s="272">
        <v>1</v>
      </c>
      <c r="AK5" s="266"/>
    </row>
    <row r="6" spans="2:37" ht="15" customHeight="1" x14ac:dyDescent="0.25">
      <c r="I6" s="265"/>
      <c r="K6" s="265"/>
      <c r="Y6" s="272"/>
      <c r="Z6" s="272"/>
      <c r="AA6" s="272" t="s">
        <v>47</v>
      </c>
      <c r="AB6" s="272">
        <v>2</v>
      </c>
    </row>
    <row r="7" spans="2:37" ht="15" customHeight="1" x14ac:dyDescent="0.25">
      <c r="F7" s="269"/>
      <c r="I7" s="270"/>
      <c r="J7" s="267"/>
      <c r="Y7" s="272">
        <f>COUNTIFS(Sheet1!B:B,Sheet2!$Y$5)</f>
        <v>22</v>
      </c>
      <c r="Z7" s="272"/>
      <c r="AA7" s="272" t="s">
        <v>745</v>
      </c>
      <c r="AB7" s="272">
        <v>3</v>
      </c>
    </row>
    <row r="8" spans="2:37" ht="8.25" customHeight="1" x14ac:dyDescent="0.25">
      <c r="H8" s="267"/>
      <c r="Y8" s="272" t="str">
        <f>Y5&amp;L3</f>
        <v>6LF.1-1</v>
      </c>
      <c r="Z8" s="272"/>
      <c r="AA8" s="272" t="s">
        <v>1110</v>
      </c>
      <c r="AB8" s="272">
        <v>4</v>
      </c>
      <c r="AD8" s="272"/>
      <c r="AE8" s="284"/>
      <c r="AF8" s="284"/>
      <c r="AG8" s="284"/>
      <c r="AH8" s="284"/>
      <c r="AI8" s="284"/>
      <c r="AJ8" s="284"/>
      <c r="AK8" s="274"/>
    </row>
    <row r="9" spans="2:37" ht="15" customHeight="1" x14ac:dyDescent="0.25">
      <c r="C9" s="423"/>
      <c r="D9" s="424"/>
      <c r="E9" s="425"/>
      <c r="Y9" s="272">
        <f>COUNTIFS(Sheet1!A:A,$Y$8)</f>
        <v>0</v>
      </c>
      <c r="Z9" s="272"/>
      <c r="AA9" s="272" t="s">
        <v>126</v>
      </c>
      <c r="AB9" s="272">
        <v>5</v>
      </c>
      <c r="AD9" s="279"/>
      <c r="AK9" s="276"/>
    </row>
    <row r="10" spans="2:37" ht="18.75" customHeight="1" x14ac:dyDescent="0.25">
      <c r="C10" s="426"/>
      <c r="D10" s="427"/>
      <c r="E10" s="428"/>
      <c r="Y10" s="272">
        <f>COUNTA(Sheet1!B:B)</f>
        <v>422</v>
      </c>
      <c r="Z10" s="272"/>
      <c r="AA10" s="272" t="s">
        <v>157</v>
      </c>
      <c r="AB10" s="272">
        <v>6</v>
      </c>
      <c r="AD10" s="279"/>
      <c r="AK10" s="276"/>
    </row>
    <row r="11" spans="2:37" ht="15" customHeight="1" x14ac:dyDescent="0.25">
      <c r="Y11" s="272"/>
      <c r="Z11" s="272"/>
      <c r="AA11" s="272" t="s">
        <v>1111</v>
      </c>
      <c r="AB11" s="272">
        <v>7</v>
      </c>
      <c r="AD11" s="279"/>
      <c r="AK11" s="276"/>
    </row>
    <row r="12" spans="2:37" ht="15" customHeight="1" x14ac:dyDescent="0.25">
      <c r="C12" s="430" t="s">
        <v>1185</v>
      </c>
      <c r="D12" s="431"/>
      <c r="E12" s="431"/>
      <c r="F12" s="431"/>
      <c r="G12" s="431"/>
      <c r="H12" s="431"/>
      <c r="I12" s="431"/>
      <c r="J12" s="431"/>
      <c r="K12" s="431"/>
      <c r="L12" s="431"/>
      <c r="M12" s="431"/>
      <c r="N12" s="431"/>
      <c r="O12" s="431"/>
      <c r="P12" s="432"/>
      <c r="Y12" s="272"/>
      <c r="Z12" s="272"/>
      <c r="AA12" s="272" t="s">
        <v>182</v>
      </c>
      <c r="AB12" s="272">
        <v>8</v>
      </c>
      <c r="AD12" s="279"/>
      <c r="AK12" s="276"/>
    </row>
    <row r="13" spans="2:37" ht="15" customHeight="1" x14ac:dyDescent="0.25">
      <c r="Y13" s="272"/>
      <c r="Z13" s="272"/>
      <c r="AA13" s="272" t="s">
        <v>401</v>
      </c>
      <c r="AB13" s="272">
        <v>9</v>
      </c>
      <c r="AD13" s="279"/>
      <c r="AK13" s="276"/>
    </row>
    <row r="14" spans="2:37" ht="18" customHeight="1" x14ac:dyDescent="0.25">
      <c r="D14" s="359" t="str">
        <f>VLOOKUP(B3,Sheet4!C:F,2,0)</f>
        <v xml:space="preserve">آمادگي اضطراري </v>
      </c>
      <c r="E14" s="360"/>
      <c r="F14" s="360"/>
      <c r="G14" s="360"/>
      <c r="H14" s="360"/>
      <c r="I14" s="360"/>
      <c r="J14" s="360"/>
      <c r="K14" s="360"/>
      <c r="L14" s="360"/>
      <c r="M14" s="360"/>
      <c r="N14" s="361"/>
      <c r="O14" s="448" t="s">
        <v>1186</v>
      </c>
      <c r="P14" s="450"/>
      <c r="Y14" s="272"/>
      <c r="Z14" s="272"/>
      <c r="AA14" s="272" t="s">
        <v>1112</v>
      </c>
      <c r="AB14" s="272">
        <v>10</v>
      </c>
      <c r="AD14" s="279"/>
      <c r="AK14" s="276"/>
    </row>
    <row r="15" spans="2:37" ht="15" customHeight="1" x14ac:dyDescent="0.25">
      <c r="Y15" s="272"/>
      <c r="Z15" s="272"/>
      <c r="AA15" s="272" t="s">
        <v>1142</v>
      </c>
      <c r="AB15" s="272">
        <v>11</v>
      </c>
      <c r="AD15" s="279"/>
      <c r="AK15" s="276"/>
    </row>
    <row r="16" spans="2:37" ht="18" customHeight="1" x14ac:dyDescent="0.25">
      <c r="D16" s="448" t="str">
        <f>AA40</f>
        <v>متولی محترم حوزه جناب آقای محمدهادي جعفري</v>
      </c>
      <c r="E16" s="449"/>
      <c r="F16" s="449"/>
      <c r="G16" s="449"/>
      <c r="H16" s="449"/>
      <c r="I16" s="449"/>
      <c r="J16" s="449"/>
      <c r="K16" s="449"/>
      <c r="L16" s="449"/>
      <c r="M16" s="449"/>
      <c r="N16" s="449"/>
      <c r="O16" s="449"/>
      <c r="P16" s="450"/>
      <c r="Y16" s="272"/>
      <c r="Z16" s="272"/>
      <c r="AA16" s="272" t="s">
        <v>350</v>
      </c>
      <c r="AB16" s="272"/>
      <c r="AD16" s="279"/>
      <c r="AK16" s="276"/>
    </row>
    <row r="17" spans="1:37" ht="15" customHeight="1" x14ac:dyDescent="0.25">
      <c r="Y17" s="272"/>
      <c r="Z17" s="272"/>
      <c r="AA17" s="272" t="s">
        <v>349</v>
      </c>
      <c r="AB17" s="272"/>
      <c r="AD17" s="279"/>
      <c r="AK17" s="276"/>
    </row>
    <row r="18" spans="1:37" ht="17.25" customHeight="1" x14ac:dyDescent="0.45">
      <c r="D18" s="281"/>
      <c r="E18" s="445" t="str">
        <f>AB43</f>
        <v>AFI :  LF.1-1</v>
      </c>
      <c r="F18" s="446"/>
      <c r="G18" s="446"/>
      <c r="H18" s="447"/>
      <c r="I18" s="359" t="str">
        <f>AB41</f>
        <v xml:space="preserve">وضعیت اجرای اقدامات اصلاحی ارزیابی همتایی وانو در حوزه  </v>
      </c>
      <c r="J18" s="360"/>
      <c r="K18" s="360"/>
      <c r="L18" s="360"/>
      <c r="M18" s="360"/>
      <c r="N18" s="360"/>
      <c r="O18" s="360"/>
      <c r="P18" s="361"/>
      <c r="Y18" s="272"/>
      <c r="Z18" s="272"/>
      <c r="AA18" s="272" t="s">
        <v>351</v>
      </c>
      <c r="AB18" s="272"/>
      <c r="AD18" s="279"/>
      <c r="AK18" s="276"/>
    </row>
    <row r="19" spans="1:37" ht="17.25" customHeight="1" x14ac:dyDescent="0.25">
      <c r="C19" s="266"/>
      <c r="D19" s="266"/>
      <c r="E19" s="266"/>
      <c r="F19" s="266"/>
      <c r="G19" s="266"/>
      <c r="H19" s="266"/>
      <c r="I19" s="266"/>
      <c r="J19" s="266"/>
      <c r="K19" s="266"/>
      <c r="L19" s="266"/>
      <c r="M19" s="266"/>
      <c r="N19" s="266"/>
      <c r="O19" s="266"/>
      <c r="P19" s="266"/>
      <c r="Y19" s="272"/>
      <c r="Z19" s="272"/>
      <c r="AA19" s="272" t="s">
        <v>1113</v>
      </c>
      <c r="AB19" s="272"/>
      <c r="AD19" s="279"/>
      <c r="AK19" s="276"/>
    </row>
    <row r="20" spans="1:37" ht="21" customHeight="1" x14ac:dyDescent="0.45">
      <c r="B20" s="279"/>
      <c r="F20" s="442">
        <f ca="1">NOW()</f>
        <v>42616.499564004633</v>
      </c>
      <c r="G20" s="443"/>
      <c r="H20" s="443"/>
      <c r="I20" s="443"/>
      <c r="J20" s="443"/>
      <c r="K20" s="444"/>
      <c r="L20" s="439" t="s">
        <v>1200</v>
      </c>
      <c r="M20" s="440"/>
      <c r="N20" s="440"/>
      <c r="O20" s="440"/>
      <c r="P20" s="441"/>
      <c r="Q20" s="265"/>
      <c r="Y20" s="272"/>
      <c r="Z20" s="272"/>
      <c r="AA20" s="272"/>
      <c r="AB20" s="272"/>
      <c r="AD20" s="279"/>
      <c r="AK20" s="276"/>
    </row>
    <row r="21" spans="1:37" ht="16.5" customHeight="1" thickBot="1" x14ac:dyDescent="0.3">
      <c r="B21" s="279"/>
      <c r="Q21" s="265"/>
      <c r="Y21" s="272"/>
      <c r="Z21" s="272"/>
      <c r="AA21" s="272" t="s">
        <v>1123</v>
      </c>
      <c r="AB21" s="272"/>
      <c r="AE21" s="285"/>
      <c r="AF21" s="285"/>
      <c r="AG21" s="285"/>
      <c r="AH21" s="285"/>
      <c r="AI21" s="285"/>
      <c r="AJ21" s="285"/>
      <c r="AK21" s="276"/>
    </row>
    <row r="22" spans="1:37" ht="21.75" customHeight="1" x14ac:dyDescent="0.25">
      <c r="B22" s="279"/>
      <c r="C22" s="266"/>
      <c r="D22" s="280"/>
      <c r="E22" s="433" t="str">
        <f>B3</f>
        <v>Manager of emergency planning</v>
      </c>
      <c r="F22" s="434"/>
      <c r="G22" s="434"/>
      <c r="H22" s="434"/>
      <c r="I22" s="434"/>
      <c r="J22" s="435"/>
      <c r="K22" s="433" t="str">
        <f>L3</f>
        <v>LF.1-1</v>
      </c>
      <c r="L22" s="434"/>
      <c r="M22" s="434"/>
      <c r="N22" s="434"/>
      <c r="O22" s="434"/>
      <c r="P22" s="435"/>
      <c r="Q22" s="265"/>
      <c r="Y22" s="272"/>
      <c r="Z22" s="272"/>
      <c r="AA22" s="272" t="s">
        <v>1124</v>
      </c>
      <c r="AB22" s="272"/>
      <c r="AD22" s="283"/>
      <c r="AK22" s="276"/>
    </row>
    <row r="23" spans="1:37" ht="12" customHeight="1" x14ac:dyDescent="0.25">
      <c r="B23" s="279"/>
      <c r="C23" s="266"/>
      <c r="D23" s="280"/>
      <c r="E23" s="436"/>
      <c r="F23" s="437"/>
      <c r="G23" s="437"/>
      <c r="H23" s="437"/>
      <c r="I23" s="437"/>
      <c r="J23" s="438"/>
      <c r="K23" s="436"/>
      <c r="L23" s="437"/>
      <c r="M23" s="437"/>
      <c r="N23" s="437"/>
      <c r="O23" s="437"/>
      <c r="P23" s="438"/>
      <c r="Q23" s="265"/>
      <c r="Y23" s="272"/>
      <c r="Z23" s="272"/>
      <c r="AA23" s="272" t="s">
        <v>1125</v>
      </c>
      <c r="AB23" s="272"/>
      <c r="AD23" s="283"/>
      <c r="AK23" s="272"/>
    </row>
    <row r="24" spans="1:37" ht="12" customHeight="1" x14ac:dyDescent="0.25">
      <c r="A24" s="272"/>
      <c r="B24" s="275"/>
      <c r="C24" s="266"/>
      <c r="D24" s="280"/>
      <c r="E24" s="366" t="s">
        <v>1139</v>
      </c>
      <c r="F24" s="367"/>
      <c r="G24" s="367"/>
      <c r="H24" s="367" t="s">
        <v>1188</v>
      </c>
      <c r="I24" s="367"/>
      <c r="J24" s="429"/>
      <c r="K24" s="366" t="s">
        <v>1139</v>
      </c>
      <c r="L24" s="367"/>
      <c r="M24" s="367"/>
      <c r="N24" s="367" t="s">
        <v>1188</v>
      </c>
      <c r="O24" s="367"/>
      <c r="P24" s="429"/>
      <c r="Q24" s="265"/>
      <c r="Y24" s="272"/>
      <c r="Z24" s="272"/>
      <c r="AA24" s="272" t="s">
        <v>1126</v>
      </c>
      <c r="AB24" s="272"/>
      <c r="AD24" s="283"/>
    </row>
    <row r="25" spans="1:37" ht="12" customHeight="1" thickBot="1" x14ac:dyDescent="0.3">
      <c r="B25" s="279"/>
      <c r="C25" s="266"/>
      <c r="D25" s="280"/>
      <c r="E25" s="366"/>
      <c r="F25" s="367"/>
      <c r="G25" s="367"/>
      <c r="H25" s="367"/>
      <c r="I25" s="367"/>
      <c r="J25" s="429"/>
      <c r="K25" s="366"/>
      <c r="L25" s="367"/>
      <c r="M25" s="367"/>
      <c r="N25" s="367"/>
      <c r="O25" s="367"/>
      <c r="P25" s="429"/>
      <c r="Q25" s="265"/>
      <c r="Y25" s="272"/>
      <c r="Z25" s="272"/>
      <c r="AA25" s="272" t="s">
        <v>1127</v>
      </c>
      <c r="AB25" s="272"/>
      <c r="AD25" s="283"/>
    </row>
    <row r="26" spans="1:37" ht="12" customHeight="1" x14ac:dyDescent="0.25">
      <c r="B26" s="279"/>
      <c r="C26" s="397" t="s">
        <v>350</v>
      </c>
      <c r="D26" s="398"/>
      <c r="E26" s="362">
        <f>IF($B$3="ALL",COUNTIFS(Sheet1!I:I,Sheet2!C26),COUNTIFS(Sheet1!I:I,Sheet2!C26,Sheet1!B:B,Sheet2!$Y$5))</f>
        <v>5</v>
      </c>
      <c r="F26" s="363"/>
      <c r="G26" s="363"/>
      <c r="H26" s="364">
        <f>IFERROR(E26/$E$34,"")</f>
        <v>0.22727272727272727</v>
      </c>
      <c r="I26" s="364"/>
      <c r="J26" s="365"/>
      <c r="K26" s="362">
        <f>COUNTIFS(Sheet1!I:I,Sheet2!C26,Sheet1!A:A,$Y$8)</f>
        <v>0</v>
      </c>
      <c r="L26" s="363"/>
      <c r="M26" s="363"/>
      <c r="N26" s="364" t="str">
        <f>IFERROR(K26/$K$34,"")</f>
        <v/>
      </c>
      <c r="O26" s="364"/>
      <c r="P26" s="365"/>
      <c r="Q26" s="265"/>
      <c r="Y26" s="272"/>
      <c r="Z26" s="272"/>
      <c r="AA26" s="272" t="s">
        <v>1128</v>
      </c>
      <c r="AB26" s="272"/>
      <c r="AD26" s="283"/>
    </row>
    <row r="27" spans="1:37" ht="12" customHeight="1" x14ac:dyDescent="0.25">
      <c r="B27" s="279"/>
      <c r="C27" s="399"/>
      <c r="D27" s="400"/>
      <c r="E27" s="362"/>
      <c r="F27" s="363"/>
      <c r="G27" s="363"/>
      <c r="H27" s="364"/>
      <c r="I27" s="364"/>
      <c r="J27" s="365"/>
      <c r="K27" s="362"/>
      <c r="L27" s="363"/>
      <c r="M27" s="363"/>
      <c r="N27" s="364"/>
      <c r="O27" s="364"/>
      <c r="P27" s="365"/>
      <c r="Q27" s="265"/>
      <c r="Y27" s="272"/>
      <c r="Z27" s="272"/>
      <c r="AA27" s="272" t="s">
        <v>1129</v>
      </c>
      <c r="AB27" s="272"/>
      <c r="AD27" s="283"/>
    </row>
    <row r="28" spans="1:37" ht="12" customHeight="1" x14ac:dyDescent="0.25">
      <c r="B28" s="279"/>
      <c r="C28" s="409" t="s">
        <v>349</v>
      </c>
      <c r="D28" s="410"/>
      <c r="E28" s="362">
        <f>IF($B$3="ALL",COUNTIFS(Sheet1!I:I,Sheet2!C28),COUNTIFS(Sheet1!I:I,Sheet2!C28,Sheet1!B:B,Sheet2!$Y$5))</f>
        <v>12</v>
      </c>
      <c r="F28" s="363"/>
      <c r="G28" s="363"/>
      <c r="H28" s="364">
        <f t="shared" ref="H28" si="0">IFERROR(E28/$E$34,"")</f>
        <v>0.54545454545454541</v>
      </c>
      <c r="I28" s="364"/>
      <c r="J28" s="365"/>
      <c r="K28" s="362">
        <f>COUNTIFS(Sheet1!I:I,Sheet2!C28,Sheet1!A:A,$Y$8)</f>
        <v>0</v>
      </c>
      <c r="L28" s="363"/>
      <c r="M28" s="363"/>
      <c r="N28" s="364" t="str">
        <f t="shared" ref="N28" si="1">IFERROR(K28/$K$34,"")</f>
        <v/>
      </c>
      <c r="O28" s="364"/>
      <c r="P28" s="365"/>
      <c r="Q28" s="265"/>
      <c r="Y28" s="272"/>
      <c r="Z28" s="272"/>
      <c r="AA28" s="272" t="s">
        <v>1130</v>
      </c>
      <c r="AB28" s="272"/>
      <c r="AD28" s="283"/>
    </row>
    <row r="29" spans="1:37" ht="12" customHeight="1" x14ac:dyDescent="0.25">
      <c r="B29" s="279"/>
      <c r="C29" s="409"/>
      <c r="D29" s="410"/>
      <c r="E29" s="362"/>
      <c r="F29" s="363"/>
      <c r="G29" s="363"/>
      <c r="H29" s="364"/>
      <c r="I29" s="364"/>
      <c r="J29" s="365"/>
      <c r="K29" s="362"/>
      <c r="L29" s="363"/>
      <c r="M29" s="363"/>
      <c r="N29" s="364"/>
      <c r="O29" s="364"/>
      <c r="P29" s="365"/>
      <c r="Q29" s="265"/>
      <c r="Y29" s="272"/>
      <c r="Z29" s="272"/>
      <c r="AA29" s="272" t="s">
        <v>1131</v>
      </c>
      <c r="AB29" s="272"/>
      <c r="AD29" s="283"/>
    </row>
    <row r="30" spans="1:37" ht="12" customHeight="1" x14ac:dyDescent="0.25">
      <c r="B30" s="279"/>
      <c r="C30" s="407" t="s">
        <v>351</v>
      </c>
      <c r="D30" s="408"/>
      <c r="E30" s="362">
        <f>IF($B$3="ALL",COUNTIFS(Sheet1!I:I,Sheet2!C30),COUNTIFS(Sheet1!I:I,Sheet2!C30,Sheet1!B:B,Sheet2!$Y$5))</f>
        <v>4</v>
      </c>
      <c r="F30" s="363"/>
      <c r="G30" s="363"/>
      <c r="H30" s="364">
        <f t="shared" ref="H30" si="2">IFERROR(E30/$E$34,"")</f>
        <v>0.18181818181818182</v>
      </c>
      <c r="I30" s="364"/>
      <c r="J30" s="365"/>
      <c r="K30" s="362">
        <f>COUNTIFS(Sheet1!I:I,Sheet2!C30,Sheet1!A:A,$Y$8)</f>
        <v>0</v>
      </c>
      <c r="L30" s="363"/>
      <c r="M30" s="363"/>
      <c r="N30" s="364" t="str">
        <f t="shared" ref="N30" si="3">IFERROR(K30/$K$34,"")</f>
        <v/>
      </c>
      <c r="O30" s="364"/>
      <c r="P30" s="365"/>
      <c r="Q30" s="265"/>
      <c r="Y30" s="272"/>
      <c r="Z30" s="272"/>
      <c r="AA30" s="272" t="s">
        <v>1132</v>
      </c>
      <c r="AB30" s="272"/>
      <c r="AD30" s="283"/>
    </row>
    <row r="31" spans="1:37" ht="12" customHeight="1" x14ac:dyDescent="0.25">
      <c r="B31" s="279"/>
      <c r="C31" s="407"/>
      <c r="D31" s="408"/>
      <c r="E31" s="362"/>
      <c r="F31" s="363"/>
      <c r="G31" s="363"/>
      <c r="H31" s="364"/>
      <c r="I31" s="364"/>
      <c r="J31" s="365"/>
      <c r="K31" s="362"/>
      <c r="L31" s="363"/>
      <c r="M31" s="363"/>
      <c r="N31" s="364"/>
      <c r="O31" s="364"/>
      <c r="P31" s="365"/>
      <c r="Q31" s="265"/>
      <c r="Y31" s="272"/>
      <c r="Z31" s="272"/>
      <c r="AA31" s="272" t="s">
        <v>1133</v>
      </c>
      <c r="AB31" s="272"/>
      <c r="AD31" s="283"/>
    </row>
    <row r="32" spans="1:37" ht="12" customHeight="1" x14ac:dyDescent="0.25">
      <c r="B32" s="279"/>
      <c r="C32" s="391" t="s">
        <v>1195</v>
      </c>
      <c r="D32" s="392"/>
      <c r="E32" s="362">
        <f>IF(B3="ALL",COUNTA(Sheet1!B:B)-Sheet2!E26-Sheet2!E28-Sheet2!E30,Y7-E26-E28-E30)</f>
        <v>1</v>
      </c>
      <c r="F32" s="363"/>
      <c r="G32" s="363"/>
      <c r="H32" s="364">
        <f t="shared" ref="H32" si="4">IFERROR(E32/$E$34,"")</f>
        <v>4.5454545454545456E-2</v>
      </c>
      <c r="I32" s="364"/>
      <c r="J32" s="365"/>
      <c r="K32" s="362">
        <f>Y9-K26-K28-K30</f>
        <v>0</v>
      </c>
      <c r="L32" s="363"/>
      <c r="M32" s="363"/>
      <c r="N32" s="364" t="str">
        <f t="shared" ref="N32" si="5">IFERROR(K32/$K$34,"")</f>
        <v/>
      </c>
      <c r="O32" s="364"/>
      <c r="P32" s="365"/>
      <c r="Q32" s="265"/>
      <c r="Y32" s="272"/>
      <c r="Z32" s="272"/>
      <c r="AA32" s="272" t="s">
        <v>1134</v>
      </c>
      <c r="AB32" s="272"/>
      <c r="AD32" s="283"/>
    </row>
    <row r="33" spans="2:30" s="264" customFormat="1" ht="12" customHeight="1" x14ac:dyDescent="0.25">
      <c r="B33" s="279"/>
      <c r="C33" s="391"/>
      <c r="D33" s="392"/>
      <c r="E33" s="362"/>
      <c r="F33" s="363"/>
      <c r="G33" s="363"/>
      <c r="H33" s="364"/>
      <c r="I33" s="364"/>
      <c r="J33" s="365"/>
      <c r="K33" s="362"/>
      <c r="L33" s="363"/>
      <c r="M33" s="363"/>
      <c r="N33" s="364"/>
      <c r="O33" s="364"/>
      <c r="P33" s="365"/>
      <c r="Q33" s="265"/>
      <c r="Y33" s="272"/>
      <c r="Z33" s="272"/>
      <c r="AA33" s="272" t="s">
        <v>1135</v>
      </c>
      <c r="AB33" s="272"/>
      <c r="AD33" s="283"/>
    </row>
    <row r="34" spans="2:30" s="264" customFormat="1" ht="15" customHeight="1" x14ac:dyDescent="0.25">
      <c r="C34" s="393" t="s">
        <v>1140</v>
      </c>
      <c r="D34" s="394"/>
      <c r="E34" s="393">
        <f>IF(B3="ALL",Y10,Y7)</f>
        <v>22</v>
      </c>
      <c r="F34" s="401"/>
      <c r="G34" s="401"/>
      <c r="H34" s="403">
        <f>IFERROR(E34/$E$34,"")</f>
        <v>1</v>
      </c>
      <c r="I34" s="403"/>
      <c r="J34" s="404"/>
      <c r="K34" s="393">
        <f>Y9</f>
        <v>0</v>
      </c>
      <c r="L34" s="401"/>
      <c r="M34" s="401"/>
      <c r="N34" s="403" t="str">
        <f>IFERROR(K34/$K$34,"")</f>
        <v/>
      </c>
      <c r="O34" s="403"/>
      <c r="P34" s="404"/>
      <c r="Y34" s="272"/>
      <c r="Z34" s="272"/>
      <c r="AA34" s="272" t="s">
        <v>1136</v>
      </c>
      <c r="AB34" s="272"/>
      <c r="AD34" s="283"/>
    </row>
    <row r="35" spans="2:30" s="264" customFormat="1" ht="15" customHeight="1" thickBot="1" x14ac:dyDescent="0.3">
      <c r="C35" s="395"/>
      <c r="D35" s="396"/>
      <c r="E35" s="395"/>
      <c r="F35" s="402"/>
      <c r="G35" s="402"/>
      <c r="H35" s="405"/>
      <c r="I35" s="405"/>
      <c r="J35" s="406"/>
      <c r="K35" s="395"/>
      <c r="L35" s="402"/>
      <c r="M35" s="402"/>
      <c r="N35" s="405"/>
      <c r="O35" s="405"/>
      <c r="P35" s="406"/>
      <c r="Y35" s="272"/>
      <c r="Z35" s="272"/>
      <c r="AA35" s="272" t="s">
        <v>1137</v>
      </c>
      <c r="AB35" s="272"/>
      <c r="AD35" s="283"/>
    </row>
    <row r="36" spans="2:30" s="264" customFormat="1" ht="15" customHeight="1" x14ac:dyDescent="0.25">
      <c r="Y36" s="272"/>
      <c r="Z36" s="272"/>
      <c r="AA36" s="272" t="s">
        <v>1138</v>
      </c>
      <c r="AB36" s="272"/>
      <c r="AD36" s="283"/>
    </row>
    <row r="37" spans="2:30" s="264" customFormat="1" ht="18" customHeight="1" x14ac:dyDescent="0.45">
      <c r="C37" s="382" t="str">
        <f>E22</f>
        <v>Manager of emergency planning</v>
      </c>
      <c r="D37" s="383"/>
      <c r="E37" s="383"/>
      <c r="F37" s="383"/>
      <c r="G37" s="383"/>
      <c r="H37" s="384"/>
      <c r="M37" s="380" t="s">
        <v>1189</v>
      </c>
      <c r="N37" s="380"/>
      <c r="O37" s="380"/>
      <c r="P37" s="381"/>
      <c r="Y37" s="272"/>
      <c r="Z37" s="272"/>
      <c r="AA37" s="272"/>
      <c r="AB37" s="272"/>
      <c r="AD37" s="283"/>
    </row>
    <row r="38" spans="2:30" s="264" customFormat="1" ht="15" customHeight="1" x14ac:dyDescent="0.25">
      <c r="C38" s="385"/>
      <c r="D38" s="386"/>
      <c r="E38" s="386"/>
      <c r="F38" s="386"/>
      <c r="G38" s="386"/>
      <c r="H38" s="387"/>
      <c r="J38" s="374" t="str">
        <f>K22</f>
        <v>LF.1-1</v>
      </c>
      <c r="K38" s="375"/>
      <c r="L38" s="375"/>
      <c r="M38" s="375"/>
      <c r="N38" s="375"/>
      <c r="O38" s="375"/>
      <c r="P38" s="376"/>
      <c r="Y38" s="272"/>
      <c r="Z38" s="272"/>
      <c r="AA38" s="272"/>
      <c r="AB38" s="272"/>
      <c r="AD38" s="283"/>
    </row>
    <row r="39" spans="2:30" s="264" customFormat="1" ht="15" customHeight="1" x14ac:dyDescent="0.25">
      <c r="C39" s="388"/>
      <c r="D39" s="389"/>
      <c r="E39" s="389"/>
      <c r="F39" s="389"/>
      <c r="G39" s="389"/>
      <c r="H39" s="390"/>
      <c r="J39" s="377"/>
      <c r="K39" s="378"/>
      <c r="L39" s="378"/>
      <c r="M39" s="378"/>
      <c r="N39" s="378"/>
      <c r="O39" s="378"/>
      <c r="P39" s="379"/>
      <c r="Y39" s="272"/>
      <c r="Z39" s="272"/>
      <c r="AA39" s="272"/>
      <c r="AB39" s="272"/>
      <c r="AD39" s="283"/>
    </row>
    <row r="40" spans="2:30" s="264" customFormat="1" ht="15" customHeight="1" x14ac:dyDescent="0.25">
      <c r="Y40" s="272"/>
      <c r="Z40" s="272"/>
      <c r="AA40" s="272" t="str">
        <f>AB40&amp;" "&amp;AB42</f>
        <v>متولی محترم حوزه جناب آقای محمدهادي جعفري</v>
      </c>
      <c r="AB40" s="272" t="s">
        <v>1187</v>
      </c>
      <c r="AD40" s="283"/>
    </row>
    <row r="41" spans="2:30" s="264" customFormat="1" x14ac:dyDescent="0.25">
      <c r="AB41" s="264" t="s">
        <v>1197</v>
      </c>
      <c r="AD41" s="283"/>
    </row>
    <row r="42" spans="2:30" s="264" customFormat="1" x14ac:dyDescent="0.25">
      <c r="AB42" s="264" t="str">
        <f>VLOOKUP(B3,Sheet4!C:F,4,0)</f>
        <v>محمدهادي جعفري</v>
      </c>
      <c r="AD42" s="283"/>
    </row>
    <row r="43" spans="2:30" s="264" customFormat="1" x14ac:dyDescent="0.25">
      <c r="AB43" s="264" t="str">
        <f>"AFI :  "&amp;L3</f>
        <v>AFI :  LF.1-1</v>
      </c>
    </row>
    <row r="47" spans="2:30" x14ac:dyDescent="0.25">
      <c r="AA47" s="293"/>
    </row>
    <row r="52" spans="2:16" s="264" customFormat="1" ht="18.75" customHeight="1" x14ac:dyDescent="0.25"/>
    <row r="53" spans="2:16" s="264" customFormat="1" ht="18" x14ac:dyDescent="0.45">
      <c r="D53" s="368" t="s">
        <v>1201</v>
      </c>
      <c r="E53" s="369"/>
      <c r="F53" s="369"/>
      <c r="G53" s="369"/>
      <c r="H53" s="369"/>
      <c r="I53" s="369"/>
      <c r="J53" s="369"/>
      <c r="K53" s="369"/>
      <c r="L53" s="369"/>
      <c r="M53" s="369"/>
      <c r="N53" s="369"/>
      <c r="O53" s="369"/>
      <c r="P53" s="370"/>
    </row>
    <row r="54" spans="2:16" s="264" customFormat="1" ht="18" x14ac:dyDescent="0.45">
      <c r="C54" s="368" t="s">
        <v>1202</v>
      </c>
      <c r="D54" s="369"/>
      <c r="E54" s="369"/>
      <c r="F54" s="369"/>
      <c r="G54" s="369"/>
      <c r="H54" s="369"/>
      <c r="I54" s="369"/>
      <c r="J54" s="369"/>
      <c r="K54" s="369"/>
      <c r="L54" s="369"/>
      <c r="M54" s="369"/>
      <c r="N54" s="369"/>
      <c r="O54" s="369"/>
      <c r="P54" s="370"/>
    </row>
    <row r="55" spans="2:16" s="264" customFormat="1" ht="18" customHeight="1" x14ac:dyDescent="0.45">
      <c r="C55" s="368" t="s">
        <v>1203</v>
      </c>
      <c r="D55" s="369"/>
      <c r="E55" s="369"/>
      <c r="F55" s="369"/>
      <c r="G55" s="369"/>
      <c r="H55" s="369"/>
      <c r="I55" s="369"/>
      <c r="J55" s="369"/>
      <c r="K55" s="369"/>
      <c r="L55" s="369"/>
      <c r="M55" s="369"/>
      <c r="N55" s="369"/>
      <c r="O55" s="369"/>
      <c r="P55" s="370"/>
    </row>
    <row r="56" spans="2:16" s="264" customFormat="1" ht="15" customHeight="1" x14ac:dyDescent="0.45">
      <c r="B56" s="282"/>
      <c r="C56" s="371" t="s">
        <v>1194</v>
      </c>
      <c r="D56" s="372"/>
      <c r="E56" s="372"/>
      <c r="F56" s="372"/>
      <c r="G56" s="372"/>
      <c r="H56" s="372"/>
      <c r="I56" s="372"/>
      <c r="J56" s="372"/>
      <c r="K56" s="372"/>
      <c r="L56" s="372"/>
      <c r="M56" s="372"/>
      <c r="N56" s="372"/>
      <c r="O56" s="372"/>
      <c r="P56" s="373"/>
    </row>
    <row r="57" spans="2:16" s="264" customFormat="1" ht="18" x14ac:dyDescent="0.45">
      <c r="C57" s="368" t="s">
        <v>1204</v>
      </c>
      <c r="D57" s="369"/>
      <c r="E57" s="369"/>
      <c r="F57" s="369"/>
      <c r="G57" s="369"/>
      <c r="H57" s="369"/>
      <c r="I57" s="369"/>
      <c r="J57" s="369"/>
      <c r="K57" s="369"/>
      <c r="L57" s="369"/>
      <c r="M57" s="369"/>
      <c r="N57" s="369"/>
      <c r="O57" s="369"/>
      <c r="P57" s="370"/>
    </row>
  </sheetData>
  <sheetProtection password="CC3F" sheet="1" objects="1" scenarios="1"/>
  <mergeCells count="51">
    <mergeCell ref="L3:N4"/>
    <mergeCell ref="B3:J4"/>
    <mergeCell ref="C9:E9"/>
    <mergeCell ref="C10:E10"/>
    <mergeCell ref="H24:J25"/>
    <mergeCell ref="K24:M25"/>
    <mergeCell ref="N24:P25"/>
    <mergeCell ref="C12:P12"/>
    <mergeCell ref="E22:J23"/>
    <mergeCell ref="K22:P23"/>
    <mergeCell ref="L20:P20"/>
    <mergeCell ref="F20:K20"/>
    <mergeCell ref="I18:P18"/>
    <mergeCell ref="E18:H18"/>
    <mergeCell ref="D16:P16"/>
    <mergeCell ref="O14:P14"/>
    <mergeCell ref="C30:D31"/>
    <mergeCell ref="E26:G27"/>
    <mergeCell ref="H26:J27"/>
    <mergeCell ref="E28:G29"/>
    <mergeCell ref="H28:J29"/>
    <mergeCell ref="C28:D29"/>
    <mergeCell ref="N26:P27"/>
    <mergeCell ref="K34:M35"/>
    <mergeCell ref="N34:P35"/>
    <mergeCell ref="E30:G31"/>
    <mergeCell ref="H30:J31"/>
    <mergeCell ref="K30:M31"/>
    <mergeCell ref="N30:P31"/>
    <mergeCell ref="E32:G33"/>
    <mergeCell ref="H32:J33"/>
    <mergeCell ref="K32:M33"/>
    <mergeCell ref="N32:P33"/>
    <mergeCell ref="E34:G35"/>
    <mergeCell ref="H34:J35"/>
    <mergeCell ref="D14:N14"/>
    <mergeCell ref="K28:M29"/>
    <mergeCell ref="N28:P29"/>
    <mergeCell ref="E24:G25"/>
    <mergeCell ref="C57:P57"/>
    <mergeCell ref="C55:P55"/>
    <mergeCell ref="C56:P56"/>
    <mergeCell ref="J38:P39"/>
    <mergeCell ref="M37:P37"/>
    <mergeCell ref="C37:H39"/>
    <mergeCell ref="D53:P53"/>
    <mergeCell ref="C54:P54"/>
    <mergeCell ref="K26:M27"/>
    <mergeCell ref="C32:D33"/>
    <mergeCell ref="C34:D35"/>
    <mergeCell ref="C26:D27"/>
  </mergeCells>
  <dataValidations count="2">
    <dataValidation type="list" allowBlank="1" showInputMessage="1" showErrorMessage="1" sqref="B3">
      <formula1>$AA$3:$AA$15</formula1>
    </dataValidation>
    <dataValidation type="list" allowBlank="1" showInputMessage="1" showErrorMessage="1" sqref="L3">
      <formula1>$AA$20:$AA$36</formula1>
    </dataValidation>
  </dataValidations>
  <pageMargins left="0.70866141732283472" right="0.70866141732283472" top="0.74803149606299213" bottom="0.74803149606299213" header="0.31496062992125984" footer="0.31496062992125984"/>
  <pageSetup paperSize="9" orientation="portrait" r:id="rId1"/>
  <headerFooter>
    <oddFooter>&amp;C&amp;N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12"/>
  <sheetViews>
    <sheetView tabSelected="1" zoomScale="85" zoomScaleNormal="85" workbookViewId="0">
      <selection activeCell="P300" sqref="P300"/>
    </sheetView>
  </sheetViews>
  <sheetFormatPr defaultRowHeight="15" x14ac:dyDescent="0.25"/>
  <cols>
    <col min="1" max="1" width="5.7109375" style="264" customWidth="1"/>
    <col min="2" max="2" width="2.28515625" style="264" customWidth="1"/>
    <col min="3" max="3" width="13.140625" style="264" customWidth="1"/>
    <col min="4" max="7" width="4.7109375" style="264" customWidth="1"/>
    <col min="8" max="8" width="4.85546875" style="264" customWidth="1"/>
    <col min="9" max="9" width="4.7109375" style="264" customWidth="1"/>
    <col min="10" max="10" width="5.5703125" style="264" customWidth="1"/>
    <col min="11" max="11" width="6" style="264" customWidth="1"/>
    <col min="12" max="13" width="4.7109375" style="264" customWidth="1"/>
    <col min="14" max="14" width="5" style="264" customWidth="1"/>
    <col min="15" max="15" width="6.42578125" style="264" customWidth="1"/>
    <col min="16" max="16" width="4.7109375" style="264" customWidth="1"/>
    <col min="17" max="19" width="5.7109375" style="264" customWidth="1"/>
    <col min="20" max="24" width="5.7109375" style="264" hidden="1" customWidth="1"/>
    <col min="25" max="26" width="9.140625" style="264" hidden="1" customWidth="1"/>
    <col min="27" max="27" width="46.140625" style="264" hidden="1" customWidth="1"/>
    <col min="28" max="29" width="9.140625" style="264" hidden="1" customWidth="1"/>
    <col min="30" max="30" width="6.5703125" style="264" customWidth="1"/>
    <col min="31" max="36" width="6.85546875" style="283" customWidth="1"/>
    <col min="37" max="16384" width="9.140625" style="264"/>
  </cols>
  <sheetData>
    <row r="1" spans="2:37" x14ac:dyDescent="0.25">
      <c r="H1" s="266"/>
      <c r="I1" s="266"/>
      <c r="J1" s="266"/>
      <c r="AK1" s="266"/>
    </row>
    <row r="2" spans="2:37" ht="15.75" thickBot="1" x14ac:dyDescent="0.3">
      <c r="B2" s="266"/>
      <c r="C2" s="266"/>
      <c r="D2" s="266"/>
      <c r="E2" s="266"/>
      <c r="F2" s="266"/>
      <c r="G2" s="266"/>
      <c r="H2" s="266"/>
      <c r="I2" s="266"/>
      <c r="J2" s="266"/>
      <c r="K2" s="266"/>
      <c r="AK2" s="266"/>
    </row>
    <row r="3" spans="2:37" x14ac:dyDescent="0.25">
      <c r="B3" s="485" t="s">
        <v>1155</v>
      </c>
      <c r="C3" s="486"/>
      <c r="D3" s="486"/>
      <c r="E3" s="486"/>
      <c r="F3" s="486"/>
      <c r="G3" s="486"/>
      <c r="H3" s="486"/>
      <c r="I3" s="486"/>
      <c r="J3" s="487"/>
      <c r="K3" s="265"/>
      <c r="Y3" s="272"/>
      <c r="Z3" s="272"/>
      <c r="AA3" s="272"/>
      <c r="AB3" s="272"/>
      <c r="AK3" s="266"/>
    </row>
    <row r="4" spans="2:37" ht="15.75" thickBot="1" x14ac:dyDescent="0.3">
      <c r="B4" s="488"/>
      <c r="C4" s="489"/>
      <c r="D4" s="489"/>
      <c r="E4" s="489"/>
      <c r="F4" s="489"/>
      <c r="G4" s="489"/>
      <c r="H4" s="489"/>
      <c r="I4" s="489"/>
      <c r="J4" s="490"/>
      <c r="K4" s="265"/>
      <c r="Y4" s="272"/>
      <c r="Z4" s="272"/>
      <c r="AA4" s="272" t="s">
        <v>1155</v>
      </c>
      <c r="AB4" s="272"/>
      <c r="AK4" s="266"/>
    </row>
    <row r="5" spans="2:37" x14ac:dyDescent="0.25">
      <c r="B5" s="267"/>
      <c r="C5" s="267"/>
      <c r="D5" s="267"/>
      <c r="E5" s="267"/>
      <c r="F5" s="278"/>
      <c r="G5" s="267"/>
      <c r="H5" s="278"/>
      <c r="I5" s="267"/>
      <c r="J5" s="267"/>
      <c r="K5" s="270"/>
      <c r="Y5" s="273" t="str">
        <f>IFERROR(VLOOKUP(B3,AA5:AB15,2,0),"n")</f>
        <v>n</v>
      </c>
      <c r="Z5" s="272"/>
      <c r="AA5" s="272" t="s">
        <v>382</v>
      </c>
      <c r="AB5" s="272">
        <v>1</v>
      </c>
      <c r="AK5" s="266"/>
    </row>
    <row r="6" spans="2:37" x14ac:dyDescent="0.25">
      <c r="I6" s="265"/>
      <c r="K6" s="265"/>
      <c r="Y6" s="272"/>
      <c r="Z6" s="272"/>
      <c r="AA6" s="272" t="s">
        <v>47</v>
      </c>
      <c r="AB6" s="272">
        <v>2</v>
      </c>
    </row>
    <row r="7" spans="2:37" x14ac:dyDescent="0.25">
      <c r="F7" s="269"/>
      <c r="I7" s="270"/>
      <c r="J7" s="267"/>
      <c r="Y7" s="272">
        <f>COUNTIFS(Sheet1!B:B,Sheet2!$Y$5)</f>
        <v>22</v>
      </c>
      <c r="Z7" s="272"/>
      <c r="AA7" s="272" t="s">
        <v>745</v>
      </c>
      <c r="AB7" s="272">
        <v>3</v>
      </c>
    </row>
    <row r="8" spans="2:37" x14ac:dyDescent="0.25">
      <c r="H8" s="267"/>
      <c r="Y8" s="272" t="str">
        <f>Y5&amp;L3</f>
        <v>n</v>
      </c>
      <c r="Z8" s="272"/>
      <c r="AA8" s="272" t="s">
        <v>1110</v>
      </c>
      <c r="AB8" s="272">
        <v>4</v>
      </c>
      <c r="AD8" s="272"/>
      <c r="AE8" s="284"/>
      <c r="AF8" s="284"/>
      <c r="AG8" s="284"/>
      <c r="AH8" s="284"/>
      <c r="AI8" s="284"/>
      <c r="AJ8" s="284"/>
      <c r="AK8" s="274"/>
    </row>
    <row r="9" spans="2:37" ht="15.75" x14ac:dyDescent="0.25">
      <c r="C9" s="423"/>
      <c r="D9" s="424"/>
      <c r="E9" s="425"/>
      <c r="Y9" s="272">
        <f>COUNTIFS(Sheet1!A:A,$Y$8)</f>
        <v>0</v>
      </c>
      <c r="Z9" s="272"/>
      <c r="AA9" s="272" t="s">
        <v>126</v>
      </c>
      <c r="AB9" s="272">
        <v>5</v>
      </c>
      <c r="AD9" s="279"/>
      <c r="AK9" s="276"/>
    </row>
    <row r="10" spans="2:37" ht="15.75" x14ac:dyDescent="0.25">
      <c r="C10" s="426"/>
      <c r="D10" s="427"/>
      <c r="E10" s="428"/>
      <c r="Y10" s="272">
        <f>COUNTA(Sheet1!B:B)</f>
        <v>422</v>
      </c>
      <c r="Z10" s="272"/>
      <c r="AA10" s="272" t="s">
        <v>157</v>
      </c>
      <c r="AB10" s="272">
        <v>6</v>
      </c>
      <c r="AD10" s="279"/>
      <c r="AK10" s="276"/>
    </row>
    <row r="11" spans="2:37" x14ac:dyDescent="0.25">
      <c r="Y11" s="272"/>
      <c r="Z11" s="272"/>
      <c r="AA11" s="272" t="s">
        <v>1111</v>
      </c>
      <c r="AB11" s="272">
        <v>7</v>
      </c>
      <c r="AD11" s="279"/>
      <c r="AK11" s="276"/>
    </row>
    <row r="12" spans="2:37" ht="24.75" x14ac:dyDescent="0.25">
      <c r="B12" s="430" t="s">
        <v>1199</v>
      </c>
      <c r="C12" s="431"/>
      <c r="D12" s="431"/>
      <c r="E12" s="431"/>
      <c r="F12" s="431"/>
      <c r="G12" s="431"/>
      <c r="H12" s="431"/>
      <c r="I12" s="431"/>
      <c r="J12" s="431"/>
      <c r="K12" s="431"/>
      <c r="L12" s="431"/>
      <c r="M12" s="431"/>
      <c r="N12" s="431"/>
      <c r="O12" s="431"/>
      <c r="P12" s="432"/>
      <c r="Y12" s="272"/>
      <c r="Z12" s="272"/>
      <c r="AA12" s="272" t="s">
        <v>182</v>
      </c>
      <c r="AB12" s="272">
        <v>8</v>
      </c>
      <c r="AD12" s="279"/>
      <c r="AK12" s="276"/>
    </row>
    <row r="13" spans="2:37" ht="24.75" x14ac:dyDescent="0.7">
      <c r="F13" s="499">
        <f ca="1">NOW()</f>
        <v>42616.499564004633</v>
      </c>
      <c r="G13" s="500"/>
      <c r="H13" s="500"/>
      <c r="I13" s="501"/>
      <c r="J13" s="492" t="s">
        <v>1205</v>
      </c>
      <c r="K13" s="493"/>
      <c r="L13" s="494"/>
      <c r="Y13" s="272"/>
      <c r="Z13" s="272"/>
      <c r="AA13" s="272" t="s">
        <v>401</v>
      </c>
      <c r="AB13" s="272">
        <v>9</v>
      </c>
      <c r="AD13" s="279"/>
      <c r="AK13" s="276"/>
    </row>
    <row r="14" spans="2:37" ht="14.25" customHeight="1" x14ac:dyDescent="0.45">
      <c r="O14" s="491"/>
      <c r="P14" s="381"/>
      <c r="Y14" s="272"/>
      <c r="Z14" s="272"/>
      <c r="AA14" s="272" t="s">
        <v>1112</v>
      </c>
      <c r="AB14" s="272">
        <v>10</v>
      </c>
      <c r="AD14" s="279"/>
      <c r="AK14" s="276"/>
    </row>
    <row r="15" spans="2:37" x14ac:dyDescent="0.25">
      <c r="Y15" s="272"/>
      <c r="Z15" s="272"/>
      <c r="AA15" s="272" t="s">
        <v>1142</v>
      </c>
      <c r="AB15" s="272">
        <v>11</v>
      </c>
      <c r="AD15" s="279"/>
      <c r="AK15" s="276"/>
    </row>
    <row r="16" spans="2:37" ht="24.75" x14ac:dyDescent="0.7">
      <c r="B16" s="279"/>
      <c r="C16" s="451" t="s">
        <v>1218</v>
      </c>
      <c r="D16" s="452"/>
      <c r="E16" s="452"/>
      <c r="F16" s="452"/>
      <c r="G16" s="452"/>
      <c r="H16" s="452"/>
      <c r="I16" s="452"/>
      <c r="J16" s="452"/>
      <c r="K16" s="452"/>
      <c r="L16" s="452"/>
      <c r="M16" s="452"/>
      <c r="N16" s="452"/>
      <c r="O16" s="452"/>
      <c r="P16" s="453"/>
      <c r="Y16" s="272"/>
      <c r="Z16" s="272"/>
      <c r="AA16" s="272" t="s">
        <v>350</v>
      </c>
      <c r="AB16" s="272"/>
      <c r="AD16" s="279"/>
      <c r="AK16" s="276"/>
    </row>
    <row r="17" spans="1:37" ht="6" customHeight="1" x14ac:dyDescent="0.25">
      <c r="B17" s="279"/>
      <c r="AK17" s="276"/>
    </row>
    <row r="18" spans="1:37" ht="6" customHeight="1" x14ac:dyDescent="0.25">
      <c r="B18" s="279"/>
      <c r="C18" s="266"/>
      <c r="D18" s="266"/>
      <c r="E18" s="266"/>
      <c r="F18" s="266"/>
      <c r="G18" s="266"/>
      <c r="H18" s="266"/>
      <c r="I18" s="266"/>
      <c r="J18" s="266"/>
      <c r="K18" s="266"/>
      <c r="L18" s="266"/>
      <c r="M18" s="266"/>
      <c r="N18" s="266"/>
      <c r="O18" s="266"/>
      <c r="P18" s="266"/>
      <c r="AK18" s="276"/>
    </row>
    <row r="19" spans="1:37" ht="5.25" customHeight="1" thickBot="1" x14ac:dyDescent="0.3">
      <c r="B19" s="279"/>
      <c r="C19" s="266"/>
      <c r="D19" s="266"/>
      <c r="E19" s="266"/>
      <c r="F19" s="266"/>
      <c r="G19" s="266"/>
      <c r="H19" s="266"/>
      <c r="I19" s="266"/>
      <c r="J19" s="266"/>
      <c r="K19" s="266"/>
      <c r="L19" s="266"/>
      <c r="M19" s="266"/>
      <c r="N19" s="266"/>
      <c r="O19" s="266"/>
      <c r="P19" s="266"/>
      <c r="AK19" s="276"/>
    </row>
    <row r="20" spans="1:37" x14ac:dyDescent="0.25">
      <c r="B20" s="275"/>
      <c r="C20" s="266"/>
      <c r="D20" s="280"/>
      <c r="E20" s="502" t="s">
        <v>1207</v>
      </c>
      <c r="F20" s="503"/>
      <c r="G20" s="503"/>
      <c r="H20" s="503"/>
      <c r="I20" s="503"/>
      <c r="J20" s="504"/>
      <c r="K20" s="502" t="s">
        <v>1208</v>
      </c>
      <c r="L20" s="503"/>
      <c r="M20" s="503"/>
      <c r="N20" s="503"/>
      <c r="O20" s="503"/>
      <c r="P20" s="504"/>
      <c r="Q20" s="265"/>
      <c r="AK20" s="276"/>
    </row>
    <row r="21" spans="1:37" ht="10.5" customHeight="1" thickBot="1" x14ac:dyDescent="0.3">
      <c r="B21" s="279"/>
      <c r="C21" s="266"/>
      <c r="D21" s="280"/>
      <c r="E21" s="505"/>
      <c r="F21" s="506"/>
      <c r="G21" s="506"/>
      <c r="H21" s="506"/>
      <c r="I21" s="506"/>
      <c r="J21" s="507"/>
      <c r="K21" s="505"/>
      <c r="L21" s="506"/>
      <c r="M21" s="506"/>
      <c r="N21" s="506"/>
      <c r="O21" s="506"/>
      <c r="P21" s="507"/>
      <c r="Q21" s="265"/>
      <c r="AK21" s="276"/>
    </row>
    <row r="22" spans="1:37" ht="12" customHeight="1" x14ac:dyDescent="0.25">
      <c r="B22" s="279"/>
      <c r="C22" s="397" t="s">
        <v>350</v>
      </c>
      <c r="D22" s="398"/>
      <c r="E22" s="454">
        <f>IF($B$3="ALL",COUNTIFS(Sheet1!I:I,Sheet2!C26),COUNTIFS(Sheet1!I:I,Sheet2!C26,Sheet1!B:B,Sheet2!$Y$5))</f>
        <v>132</v>
      </c>
      <c r="F22" s="455"/>
      <c r="G22" s="455"/>
      <c r="H22" s="455"/>
      <c r="I22" s="455"/>
      <c r="J22" s="456"/>
      <c r="K22" s="467">
        <f>IFERROR(E22/$E$30,"")</f>
        <v>0.3127962085308057</v>
      </c>
      <c r="L22" s="468"/>
      <c r="M22" s="468"/>
      <c r="N22" s="468"/>
      <c r="O22" s="468"/>
      <c r="P22" s="469"/>
      <c r="Q22" s="265"/>
      <c r="AK22" s="276"/>
    </row>
    <row r="23" spans="1:37" ht="12" customHeight="1" x14ac:dyDescent="0.25">
      <c r="B23" s="279"/>
      <c r="C23" s="399"/>
      <c r="D23" s="400"/>
      <c r="E23" s="457"/>
      <c r="F23" s="458"/>
      <c r="G23" s="458"/>
      <c r="H23" s="458"/>
      <c r="I23" s="458"/>
      <c r="J23" s="459"/>
      <c r="K23" s="470"/>
      <c r="L23" s="471"/>
      <c r="M23" s="471"/>
      <c r="N23" s="471"/>
      <c r="O23" s="471"/>
      <c r="P23" s="472"/>
      <c r="Q23" s="265"/>
      <c r="AK23" s="272"/>
    </row>
    <row r="24" spans="1:37" ht="12" customHeight="1" x14ac:dyDescent="0.25">
      <c r="A24" s="272"/>
      <c r="B24" s="279"/>
      <c r="C24" s="409" t="s">
        <v>349</v>
      </c>
      <c r="D24" s="410"/>
      <c r="E24" s="454">
        <f>IF($B$3="ALL",COUNTIFS(Sheet1!I:I,Sheet2!C28),COUNTIFS(Sheet1!I:I,Sheet2!C28,Sheet1!B:B,Sheet2!$Y$5))</f>
        <v>125</v>
      </c>
      <c r="F24" s="455"/>
      <c r="G24" s="455"/>
      <c r="H24" s="455"/>
      <c r="I24" s="455"/>
      <c r="J24" s="456"/>
      <c r="K24" s="467">
        <f>IFERROR(E24/$E$30,"")</f>
        <v>0.29620853080568721</v>
      </c>
      <c r="L24" s="468"/>
      <c r="M24" s="468"/>
      <c r="N24" s="468"/>
      <c r="O24" s="468"/>
      <c r="P24" s="469"/>
      <c r="Q24" s="265"/>
    </row>
    <row r="25" spans="1:37" ht="12" customHeight="1" x14ac:dyDescent="0.25">
      <c r="B25" s="279"/>
      <c r="C25" s="409"/>
      <c r="D25" s="410"/>
      <c r="E25" s="457"/>
      <c r="F25" s="458"/>
      <c r="G25" s="458"/>
      <c r="H25" s="458"/>
      <c r="I25" s="458"/>
      <c r="J25" s="459"/>
      <c r="K25" s="470"/>
      <c r="L25" s="471"/>
      <c r="M25" s="471"/>
      <c r="N25" s="471"/>
      <c r="O25" s="471"/>
      <c r="P25" s="472"/>
      <c r="Q25" s="265"/>
    </row>
    <row r="26" spans="1:37" ht="12" customHeight="1" x14ac:dyDescent="0.25">
      <c r="B26" s="279"/>
      <c r="C26" s="407" t="s">
        <v>351</v>
      </c>
      <c r="D26" s="408"/>
      <c r="E26" s="454">
        <f>IF($B$3="ALL",COUNTIFS(Sheet1!I:I,Sheet2!C30),COUNTIFS(Sheet1!I:I,Sheet2!C30,Sheet1!B:B,Sheet2!$Y$5))</f>
        <v>57</v>
      </c>
      <c r="F26" s="455"/>
      <c r="G26" s="455"/>
      <c r="H26" s="455"/>
      <c r="I26" s="455"/>
      <c r="J26" s="456"/>
      <c r="K26" s="467">
        <f>IFERROR(E26/$E$30,"")</f>
        <v>0.13507109004739337</v>
      </c>
      <c r="L26" s="468"/>
      <c r="M26" s="468"/>
      <c r="N26" s="468"/>
      <c r="O26" s="468"/>
      <c r="P26" s="469"/>
      <c r="Q26" s="265"/>
    </row>
    <row r="27" spans="1:37" ht="12" customHeight="1" x14ac:dyDescent="0.25">
      <c r="B27" s="279"/>
      <c r="C27" s="407"/>
      <c r="D27" s="408"/>
      <c r="E27" s="457"/>
      <c r="F27" s="458"/>
      <c r="G27" s="458"/>
      <c r="H27" s="458"/>
      <c r="I27" s="458"/>
      <c r="J27" s="459"/>
      <c r="K27" s="470"/>
      <c r="L27" s="471"/>
      <c r="M27" s="471"/>
      <c r="N27" s="471"/>
      <c r="O27" s="471"/>
      <c r="P27" s="472"/>
      <c r="Q27" s="265"/>
    </row>
    <row r="28" spans="1:37" ht="12" customHeight="1" x14ac:dyDescent="0.25">
      <c r="B28" s="279"/>
      <c r="C28" s="391" t="s">
        <v>1195</v>
      </c>
      <c r="D28" s="392"/>
      <c r="E28" s="460">
        <f>COUNTA(Sheet1!B:B)-E22-E24-E26</f>
        <v>108</v>
      </c>
      <c r="F28" s="455"/>
      <c r="G28" s="455"/>
      <c r="H28" s="455"/>
      <c r="I28" s="455"/>
      <c r="J28" s="456"/>
      <c r="K28" s="467">
        <f>IFERROR(E28/$E$30,"")</f>
        <v>0.25592417061611372</v>
      </c>
      <c r="L28" s="468"/>
      <c r="M28" s="468"/>
      <c r="N28" s="468"/>
      <c r="O28" s="468"/>
      <c r="P28" s="469"/>
      <c r="Q28" s="265"/>
    </row>
    <row r="29" spans="1:37" ht="12" customHeight="1" x14ac:dyDescent="0.25">
      <c r="B29" s="279"/>
      <c r="C29" s="391"/>
      <c r="D29" s="392"/>
      <c r="E29" s="457"/>
      <c r="F29" s="458"/>
      <c r="G29" s="458"/>
      <c r="H29" s="458"/>
      <c r="I29" s="458"/>
      <c r="J29" s="459"/>
      <c r="K29" s="470"/>
      <c r="L29" s="471"/>
      <c r="M29" s="471"/>
      <c r="N29" s="471"/>
      <c r="O29" s="471"/>
      <c r="P29" s="472"/>
      <c r="Q29" s="265"/>
    </row>
    <row r="30" spans="1:37" x14ac:dyDescent="0.25">
      <c r="C30" s="495" t="s">
        <v>1206</v>
      </c>
      <c r="D30" s="496"/>
      <c r="E30" s="461">
        <f>IF(B3="ALL",Y10,Y7)</f>
        <v>422</v>
      </c>
      <c r="F30" s="462"/>
      <c r="G30" s="462"/>
      <c r="H30" s="462"/>
      <c r="I30" s="462"/>
      <c r="J30" s="463"/>
      <c r="K30" s="473">
        <f>IFERROR(E30/$E$30,"")</f>
        <v>1</v>
      </c>
      <c r="L30" s="474"/>
      <c r="M30" s="474"/>
      <c r="N30" s="474"/>
      <c r="O30" s="474"/>
      <c r="P30" s="475"/>
      <c r="Q30" s="265"/>
    </row>
    <row r="31" spans="1:37" ht="9" customHeight="1" thickBot="1" x14ac:dyDescent="0.3">
      <c r="C31" s="497"/>
      <c r="D31" s="498"/>
      <c r="E31" s="464"/>
      <c r="F31" s="465"/>
      <c r="G31" s="465"/>
      <c r="H31" s="465"/>
      <c r="I31" s="465"/>
      <c r="J31" s="466"/>
      <c r="K31" s="476"/>
      <c r="L31" s="477"/>
      <c r="M31" s="477"/>
      <c r="N31" s="477"/>
      <c r="O31" s="477"/>
      <c r="P31" s="478"/>
      <c r="Q31" s="265"/>
    </row>
    <row r="32" spans="1:37" x14ac:dyDescent="0.25">
      <c r="Q32" s="265"/>
    </row>
    <row r="33" spans="3:36" x14ac:dyDescent="0.25">
      <c r="Q33" s="265"/>
      <c r="AE33" s="264"/>
      <c r="AF33" s="264"/>
      <c r="AG33" s="264"/>
      <c r="AH33" s="264"/>
      <c r="AI33" s="264"/>
      <c r="AJ33" s="264"/>
    </row>
    <row r="34" spans="3:36" ht="24.75" x14ac:dyDescent="0.7">
      <c r="C34" s="451" t="s">
        <v>1219</v>
      </c>
      <c r="D34" s="452"/>
      <c r="E34" s="452"/>
      <c r="F34" s="452"/>
      <c r="G34" s="452"/>
      <c r="H34" s="452"/>
      <c r="I34" s="452"/>
      <c r="J34" s="452"/>
      <c r="K34" s="452"/>
      <c r="L34" s="452"/>
      <c r="M34" s="452"/>
      <c r="N34" s="452"/>
      <c r="O34" s="452"/>
      <c r="P34" s="453"/>
      <c r="Y34" s="272"/>
      <c r="Z34" s="272"/>
      <c r="AA34" s="272" t="s">
        <v>1136</v>
      </c>
      <c r="AB34" s="272"/>
      <c r="AD34" s="283"/>
      <c r="AE34" s="264"/>
      <c r="AF34" s="264"/>
      <c r="AG34" s="264"/>
      <c r="AH34" s="264"/>
      <c r="AI34" s="264"/>
      <c r="AJ34" s="264"/>
    </row>
    <row r="35" spans="3:36" x14ac:dyDescent="0.25">
      <c r="Y35" s="272"/>
      <c r="Z35" s="272"/>
      <c r="AA35" s="272" t="s">
        <v>1137</v>
      </c>
      <c r="AB35" s="272"/>
      <c r="AD35" s="283"/>
      <c r="AE35" s="264"/>
      <c r="AF35" s="264"/>
      <c r="AG35" s="264"/>
      <c r="AH35" s="264"/>
      <c r="AI35" s="264"/>
      <c r="AJ35" s="264"/>
    </row>
    <row r="36" spans="3:36" x14ac:dyDescent="0.25">
      <c r="Y36" s="272"/>
      <c r="Z36" s="272"/>
      <c r="AA36" s="272" t="s">
        <v>1138</v>
      </c>
      <c r="AB36" s="272"/>
      <c r="AD36" s="283"/>
      <c r="AE36" s="264"/>
      <c r="AF36" s="264"/>
      <c r="AG36" s="264"/>
      <c r="AH36" s="264"/>
      <c r="AI36" s="264"/>
      <c r="AJ36" s="264"/>
    </row>
    <row r="37" spans="3:36" ht="18.75" customHeight="1" x14ac:dyDescent="0.25">
      <c r="Y37" s="272"/>
      <c r="Z37" s="272"/>
      <c r="AA37" s="272"/>
      <c r="AB37" s="272"/>
      <c r="AD37" s="283"/>
      <c r="AE37" s="264"/>
      <c r="AF37" s="264"/>
      <c r="AG37" s="264"/>
      <c r="AH37" s="264"/>
      <c r="AI37" s="264"/>
      <c r="AJ37" s="264"/>
    </row>
    <row r="38" spans="3:36" x14ac:dyDescent="0.25">
      <c r="J38" s="374"/>
      <c r="K38" s="375"/>
      <c r="L38" s="375"/>
      <c r="M38" s="375"/>
      <c r="N38" s="375"/>
      <c r="O38" s="375"/>
      <c r="P38" s="376"/>
      <c r="Y38" s="272"/>
      <c r="Z38" s="272"/>
      <c r="AA38" s="272"/>
      <c r="AB38" s="272"/>
      <c r="AD38" s="283"/>
      <c r="AE38" s="264"/>
      <c r="AF38" s="264"/>
      <c r="AG38" s="264"/>
      <c r="AH38" s="264"/>
      <c r="AI38" s="264"/>
      <c r="AJ38" s="264"/>
    </row>
    <row r="39" spans="3:36" x14ac:dyDescent="0.25">
      <c r="J39" s="377"/>
      <c r="K39" s="378"/>
      <c r="L39" s="378"/>
      <c r="M39" s="378"/>
      <c r="N39" s="378"/>
      <c r="O39" s="378"/>
      <c r="P39" s="379"/>
      <c r="Y39" s="272"/>
      <c r="Z39" s="272"/>
      <c r="AA39" s="272"/>
      <c r="AB39" s="272"/>
      <c r="AD39" s="283"/>
      <c r="AE39" s="264"/>
      <c r="AF39" s="264"/>
      <c r="AG39" s="264"/>
      <c r="AH39" s="264"/>
      <c r="AI39" s="264"/>
      <c r="AJ39" s="264"/>
    </row>
    <row r="40" spans="3:36" x14ac:dyDescent="0.25">
      <c r="Y40" s="272"/>
      <c r="Z40" s="272"/>
      <c r="AA40" s="272" t="e">
        <f>AB40&amp;" "&amp;AB42</f>
        <v>#N/A</v>
      </c>
      <c r="AB40" s="272" t="s">
        <v>1187</v>
      </c>
      <c r="AD40" s="283"/>
      <c r="AE40" s="264"/>
      <c r="AF40" s="264"/>
      <c r="AG40" s="264"/>
      <c r="AH40" s="264"/>
      <c r="AI40" s="264"/>
      <c r="AJ40" s="264"/>
    </row>
    <row r="41" spans="3:36" x14ac:dyDescent="0.25">
      <c r="AB41" s="264" t="s">
        <v>1197</v>
      </c>
      <c r="AD41" s="283"/>
      <c r="AE41" s="264"/>
      <c r="AF41" s="264"/>
      <c r="AG41" s="264"/>
      <c r="AH41" s="264"/>
      <c r="AI41" s="264"/>
      <c r="AJ41" s="264"/>
    </row>
    <row r="42" spans="3:36" x14ac:dyDescent="0.25">
      <c r="AB42" s="264" t="e">
        <f>VLOOKUP(B3,Sheet4!C:F,4,0)</f>
        <v>#N/A</v>
      </c>
      <c r="AD42" s="283"/>
      <c r="AE42" s="264"/>
      <c r="AF42" s="264"/>
      <c r="AG42" s="264"/>
      <c r="AH42" s="264"/>
      <c r="AI42" s="264"/>
      <c r="AJ42" s="264"/>
    </row>
    <row r="43" spans="3:36" x14ac:dyDescent="0.25">
      <c r="AB43" s="264" t="str">
        <f>"AFI :  "&amp;L3</f>
        <v xml:space="preserve">AFI :  </v>
      </c>
      <c r="AE43" s="264"/>
      <c r="AF43" s="264"/>
      <c r="AG43" s="264"/>
      <c r="AH43" s="264"/>
      <c r="AI43" s="264"/>
      <c r="AJ43" s="264"/>
    </row>
    <row r="51" spans="2:36" ht="6" customHeight="1" x14ac:dyDescent="0.25"/>
    <row r="52" spans="2:36" x14ac:dyDescent="0.25">
      <c r="AE52" s="264"/>
      <c r="AF52" s="264"/>
      <c r="AG52" s="264"/>
      <c r="AH52" s="264"/>
      <c r="AI52" s="264"/>
      <c r="AJ52" s="264"/>
    </row>
    <row r="53" spans="2:36" ht="18" x14ac:dyDescent="0.45">
      <c r="D53" s="371" t="s">
        <v>1191</v>
      </c>
      <c r="E53" s="372"/>
      <c r="F53" s="372"/>
      <c r="G53" s="372"/>
      <c r="H53" s="372"/>
      <c r="I53" s="372"/>
      <c r="J53" s="372"/>
      <c r="K53" s="372"/>
      <c r="L53" s="372"/>
      <c r="M53" s="372"/>
      <c r="N53" s="372"/>
      <c r="O53" s="372"/>
      <c r="P53" s="373"/>
      <c r="AE53" s="264"/>
      <c r="AF53" s="264"/>
      <c r="AG53" s="264"/>
      <c r="AH53" s="264"/>
      <c r="AI53" s="264"/>
      <c r="AJ53" s="264"/>
    </row>
    <row r="54" spans="2:36" ht="18" x14ac:dyDescent="0.45">
      <c r="C54" s="371" t="s">
        <v>1190</v>
      </c>
      <c r="D54" s="372"/>
      <c r="E54" s="372"/>
      <c r="F54" s="372"/>
      <c r="G54" s="372"/>
      <c r="H54" s="372"/>
      <c r="I54" s="372"/>
      <c r="J54" s="372"/>
      <c r="K54" s="372"/>
      <c r="L54" s="372"/>
      <c r="M54" s="372"/>
      <c r="N54" s="372"/>
      <c r="O54" s="372"/>
      <c r="P54" s="373"/>
      <c r="AE54" s="264"/>
      <c r="AF54" s="264"/>
      <c r="AG54" s="264"/>
      <c r="AH54" s="264"/>
      <c r="AI54" s="264"/>
      <c r="AJ54" s="264"/>
    </row>
    <row r="55" spans="2:36" ht="18" x14ac:dyDescent="0.45">
      <c r="C55" s="371" t="s">
        <v>1193</v>
      </c>
      <c r="D55" s="372"/>
      <c r="E55" s="372"/>
      <c r="F55" s="372"/>
      <c r="G55" s="372"/>
      <c r="H55" s="372"/>
      <c r="I55" s="372"/>
      <c r="J55" s="372"/>
      <c r="K55" s="372"/>
      <c r="L55" s="372"/>
      <c r="M55" s="372"/>
      <c r="N55" s="372"/>
      <c r="O55" s="372"/>
      <c r="P55" s="373"/>
      <c r="AE55" s="264"/>
      <c r="AF55" s="264"/>
      <c r="AG55" s="264"/>
      <c r="AH55" s="264"/>
      <c r="AI55" s="264"/>
      <c r="AJ55" s="264"/>
    </row>
    <row r="56" spans="2:36" ht="18" x14ac:dyDescent="0.45">
      <c r="B56" s="282"/>
      <c r="C56" s="371" t="s">
        <v>1194</v>
      </c>
      <c r="D56" s="372"/>
      <c r="E56" s="372"/>
      <c r="F56" s="372"/>
      <c r="G56" s="372"/>
      <c r="H56" s="372"/>
      <c r="I56" s="372"/>
      <c r="J56" s="372"/>
      <c r="K56" s="372"/>
      <c r="L56" s="372"/>
      <c r="M56" s="372"/>
      <c r="N56" s="372"/>
      <c r="O56" s="372"/>
      <c r="P56" s="373"/>
      <c r="AE56" s="264"/>
      <c r="AF56" s="264"/>
      <c r="AG56" s="264"/>
      <c r="AH56" s="264"/>
      <c r="AI56" s="264"/>
      <c r="AJ56" s="264"/>
    </row>
    <row r="57" spans="2:36" ht="18" x14ac:dyDescent="0.45">
      <c r="C57" s="371" t="s">
        <v>1192</v>
      </c>
      <c r="D57" s="372"/>
      <c r="E57" s="372"/>
      <c r="F57" s="372"/>
      <c r="G57" s="372"/>
      <c r="H57" s="372"/>
      <c r="I57" s="372"/>
      <c r="J57" s="372"/>
      <c r="K57" s="372"/>
      <c r="L57" s="372"/>
      <c r="M57" s="372"/>
      <c r="N57" s="372"/>
      <c r="O57" s="372"/>
      <c r="P57" s="373"/>
      <c r="AE57" s="264"/>
      <c r="AF57" s="264"/>
      <c r="AG57" s="264"/>
      <c r="AH57" s="264"/>
      <c r="AI57" s="264"/>
      <c r="AJ57" s="264"/>
    </row>
    <row r="63" spans="2:36" x14ac:dyDescent="0.25">
      <c r="T63" s="268"/>
    </row>
    <row r="64" spans="2:36" ht="18.75" x14ac:dyDescent="0.45">
      <c r="E64" s="479" t="s">
        <v>1209</v>
      </c>
      <c r="F64" s="480"/>
      <c r="G64" s="480"/>
      <c r="H64" s="480"/>
      <c r="I64" s="480"/>
      <c r="J64" s="480"/>
      <c r="K64" s="480"/>
      <c r="L64" s="480"/>
      <c r="M64" s="480"/>
      <c r="N64" s="480"/>
      <c r="O64" s="480"/>
      <c r="P64" s="481"/>
    </row>
    <row r="66" spans="3:36" ht="18.75" x14ac:dyDescent="0.45">
      <c r="J66" s="482" t="s">
        <v>1211</v>
      </c>
      <c r="K66" s="483"/>
      <c r="L66" s="483"/>
      <c r="M66" s="483"/>
      <c r="N66" s="483"/>
      <c r="O66" s="483"/>
      <c r="P66" s="484"/>
      <c r="T66" s="264">
        <v>1</v>
      </c>
    </row>
    <row r="67" spans="3:36" ht="15.75" thickBot="1" x14ac:dyDescent="0.3">
      <c r="T67" s="264">
        <f>COUNTIFS(Sheet1!B:B,Sheet3!T66)</f>
        <v>42</v>
      </c>
    </row>
    <row r="68" spans="3:36" x14ac:dyDescent="0.25">
      <c r="E68" s="279"/>
      <c r="F68" s="508" t="s">
        <v>1207</v>
      </c>
      <c r="G68" s="509"/>
      <c r="H68" s="509"/>
      <c r="I68" s="509"/>
      <c r="J68" s="509" t="s">
        <v>1208</v>
      </c>
      <c r="K68" s="509"/>
      <c r="L68" s="509"/>
      <c r="M68" s="511"/>
    </row>
    <row r="69" spans="3:36" ht="15.75" customHeight="1" thickBot="1" x14ac:dyDescent="0.3">
      <c r="D69" s="266"/>
      <c r="E69" s="280"/>
      <c r="F69" s="495"/>
      <c r="G69" s="510"/>
      <c r="H69" s="510"/>
      <c r="I69" s="510"/>
      <c r="J69" s="510"/>
      <c r="K69" s="510"/>
      <c r="L69" s="510"/>
      <c r="M69" s="512"/>
    </row>
    <row r="70" spans="3:36" ht="9.9499999999999993" customHeight="1" x14ac:dyDescent="0.25">
      <c r="D70" s="397" t="s">
        <v>350</v>
      </c>
      <c r="E70" s="513"/>
      <c r="F70" s="362">
        <f>COUNTIFS(Sheet1!I:I,Sheet2!C26,Sheet1!B:B,Sheet3!$T$66)</f>
        <v>8</v>
      </c>
      <c r="G70" s="363"/>
      <c r="H70" s="363"/>
      <c r="I70" s="363"/>
      <c r="J70" s="364">
        <f>F70/$F$78</f>
        <v>0.19047619047619047</v>
      </c>
      <c r="K70" s="364"/>
      <c r="L70" s="364"/>
      <c r="M70" s="365"/>
      <c r="N70" s="265"/>
      <c r="AE70" s="264"/>
      <c r="AF70" s="264"/>
      <c r="AG70" s="264"/>
      <c r="AH70" s="264"/>
      <c r="AI70" s="264"/>
      <c r="AJ70" s="264"/>
    </row>
    <row r="71" spans="3:36" ht="9.9499999999999993" customHeight="1" x14ac:dyDescent="0.25">
      <c r="D71" s="399"/>
      <c r="E71" s="514"/>
      <c r="F71" s="362"/>
      <c r="G71" s="363"/>
      <c r="H71" s="363"/>
      <c r="I71" s="363"/>
      <c r="J71" s="364"/>
      <c r="K71" s="364"/>
      <c r="L71" s="364"/>
      <c r="M71" s="365"/>
      <c r="N71" s="265"/>
      <c r="AE71" s="264"/>
      <c r="AF71" s="264"/>
      <c r="AG71" s="264"/>
      <c r="AH71" s="264"/>
      <c r="AI71" s="264"/>
      <c r="AJ71" s="264"/>
    </row>
    <row r="72" spans="3:36" ht="9.9499999999999993" customHeight="1" x14ac:dyDescent="0.25">
      <c r="C72" s="279"/>
      <c r="D72" s="409" t="s">
        <v>349</v>
      </c>
      <c r="E72" s="526"/>
      <c r="F72" s="454">
        <f>COUNTIFS(Sheet1!I:I,Sheet2!C28,Sheet1!B:B,Sheet3!$T$66)</f>
        <v>26</v>
      </c>
      <c r="G72" s="455"/>
      <c r="H72" s="455"/>
      <c r="I72" s="516"/>
      <c r="J72" s="364">
        <f t="shared" ref="J72" si="0">F72/$F$78</f>
        <v>0.61904761904761907</v>
      </c>
      <c r="K72" s="364"/>
      <c r="L72" s="364"/>
      <c r="M72" s="365"/>
      <c r="N72" s="265"/>
      <c r="AE72" s="264"/>
      <c r="AF72" s="264"/>
      <c r="AG72" s="264"/>
      <c r="AH72" s="264"/>
      <c r="AI72" s="264"/>
      <c r="AJ72" s="264"/>
    </row>
    <row r="73" spans="3:36" ht="9.9499999999999993" customHeight="1" x14ac:dyDescent="0.25">
      <c r="C73" s="279"/>
      <c r="D73" s="409"/>
      <c r="E73" s="526"/>
      <c r="F73" s="457"/>
      <c r="G73" s="458"/>
      <c r="H73" s="458"/>
      <c r="I73" s="517"/>
      <c r="J73" s="364"/>
      <c r="K73" s="364"/>
      <c r="L73" s="364"/>
      <c r="M73" s="365"/>
      <c r="N73" s="265"/>
      <c r="AE73" s="264"/>
      <c r="AF73" s="264"/>
      <c r="AG73" s="264"/>
      <c r="AH73" s="264"/>
      <c r="AI73" s="264"/>
      <c r="AJ73" s="264"/>
    </row>
    <row r="74" spans="3:36" ht="9.9499999999999993" customHeight="1" x14ac:dyDescent="0.25">
      <c r="C74" s="279"/>
      <c r="D74" s="407" t="s">
        <v>351</v>
      </c>
      <c r="E74" s="527"/>
      <c r="F74" s="454">
        <f>COUNTIFS(Sheet1!I:I,Sheet2!C30,Sheet1!B:B,Sheet3!$T$66)</f>
        <v>4</v>
      </c>
      <c r="G74" s="455"/>
      <c r="H74" s="455"/>
      <c r="I74" s="516"/>
      <c r="J74" s="364">
        <f t="shared" ref="J74" si="1">F74/$F$78</f>
        <v>9.5238095238095233E-2</v>
      </c>
      <c r="K74" s="364"/>
      <c r="L74" s="364"/>
      <c r="M74" s="365"/>
      <c r="N74" s="265"/>
      <c r="AE74" s="264"/>
      <c r="AF74" s="264"/>
      <c r="AG74" s="264"/>
      <c r="AH74" s="264"/>
      <c r="AI74" s="264"/>
      <c r="AJ74" s="264"/>
    </row>
    <row r="75" spans="3:36" ht="9.9499999999999993" customHeight="1" x14ac:dyDescent="0.25">
      <c r="C75" s="279"/>
      <c r="D75" s="407"/>
      <c r="E75" s="527"/>
      <c r="F75" s="457"/>
      <c r="G75" s="458"/>
      <c r="H75" s="458"/>
      <c r="I75" s="517"/>
      <c r="J75" s="364"/>
      <c r="K75" s="364"/>
      <c r="L75" s="364"/>
      <c r="M75" s="365"/>
      <c r="N75" s="265"/>
      <c r="AE75" s="264"/>
      <c r="AF75" s="264"/>
      <c r="AG75" s="264"/>
      <c r="AH75" s="264"/>
      <c r="AI75" s="264"/>
      <c r="AJ75" s="264"/>
    </row>
    <row r="76" spans="3:36" ht="9.9499999999999993" customHeight="1" x14ac:dyDescent="0.25">
      <c r="C76" s="279"/>
      <c r="D76" s="391" t="s">
        <v>1195</v>
      </c>
      <c r="E76" s="528"/>
      <c r="F76" s="454">
        <f>T67-F70-F72-F74</f>
        <v>4</v>
      </c>
      <c r="G76" s="455"/>
      <c r="H76" s="455"/>
      <c r="I76" s="516"/>
      <c r="J76" s="364">
        <f t="shared" ref="J76" si="2">F76/$F$78</f>
        <v>9.5238095238095233E-2</v>
      </c>
      <c r="K76" s="364"/>
      <c r="L76" s="364"/>
      <c r="M76" s="365"/>
      <c r="N76" s="265"/>
      <c r="AE76" s="264"/>
      <c r="AF76" s="264"/>
      <c r="AG76" s="264"/>
      <c r="AH76" s="264"/>
      <c r="AI76" s="264"/>
      <c r="AJ76" s="264"/>
    </row>
    <row r="77" spans="3:36" ht="9.9499999999999993" customHeight="1" x14ac:dyDescent="0.25">
      <c r="C77" s="279"/>
      <c r="D77" s="391"/>
      <c r="E77" s="528"/>
      <c r="F77" s="457"/>
      <c r="G77" s="458"/>
      <c r="H77" s="458"/>
      <c r="I77" s="517"/>
      <c r="J77" s="364"/>
      <c r="K77" s="364"/>
      <c r="L77" s="364"/>
      <c r="M77" s="365"/>
      <c r="N77" s="265"/>
      <c r="AE77" s="264"/>
      <c r="AF77" s="264"/>
      <c r="AG77" s="264"/>
      <c r="AH77" s="264"/>
      <c r="AI77" s="264"/>
      <c r="AJ77" s="264"/>
    </row>
    <row r="78" spans="3:36" ht="9.9499999999999993" customHeight="1" x14ac:dyDescent="0.25">
      <c r="C78" s="279"/>
      <c r="D78" s="495" t="s">
        <v>1206</v>
      </c>
      <c r="E78" s="512"/>
      <c r="F78" s="518">
        <f>T67</f>
        <v>42</v>
      </c>
      <c r="G78" s="519"/>
      <c r="H78" s="519"/>
      <c r="I78" s="519"/>
      <c r="J78" s="522">
        <f>F78/F78</f>
        <v>1</v>
      </c>
      <c r="K78" s="523"/>
      <c r="L78" s="523"/>
      <c r="M78" s="523"/>
      <c r="N78" s="265"/>
      <c r="AE78" s="264"/>
      <c r="AF78" s="264"/>
      <c r="AG78" s="264"/>
      <c r="AH78" s="264"/>
      <c r="AI78" s="264"/>
      <c r="AJ78" s="264"/>
    </row>
    <row r="79" spans="3:36" ht="9.9499999999999993" customHeight="1" thickBot="1" x14ac:dyDescent="0.3">
      <c r="C79" s="279"/>
      <c r="D79" s="497"/>
      <c r="E79" s="515"/>
      <c r="F79" s="520"/>
      <c r="G79" s="521"/>
      <c r="H79" s="521"/>
      <c r="I79" s="521"/>
      <c r="J79" s="524"/>
      <c r="K79" s="525"/>
      <c r="L79" s="525"/>
      <c r="M79" s="525"/>
      <c r="N79" s="265"/>
      <c r="AE79" s="264"/>
      <c r="AF79" s="264"/>
      <c r="AG79" s="264"/>
      <c r="AH79" s="264"/>
      <c r="AI79" s="264"/>
      <c r="AJ79" s="264"/>
    </row>
    <row r="80" spans="3:36" ht="9.9499999999999993" customHeight="1" x14ac:dyDescent="0.25">
      <c r="C80" s="279"/>
      <c r="N80" s="265"/>
      <c r="AE80" s="264"/>
      <c r="AF80" s="264"/>
      <c r="AG80" s="264"/>
      <c r="AH80" s="264"/>
      <c r="AI80" s="264"/>
      <c r="AJ80" s="264"/>
    </row>
    <row r="81" spans="3:36" ht="9.9499999999999993" customHeight="1" x14ac:dyDescent="0.25">
      <c r="C81" s="279"/>
      <c r="N81" s="265"/>
      <c r="AE81" s="264"/>
      <c r="AF81" s="264"/>
      <c r="AG81" s="264"/>
      <c r="AH81" s="264"/>
      <c r="AI81" s="264"/>
      <c r="AJ81" s="264"/>
    </row>
    <row r="82" spans="3:36" x14ac:dyDescent="0.25">
      <c r="D82" s="267"/>
      <c r="E82" s="267"/>
      <c r="F82" s="267"/>
      <c r="G82" s="267"/>
      <c r="H82" s="267"/>
      <c r="I82" s="267"/>
      <c r="J82" s="267"/>
      <c r="K82" s="267"/>
      <c r="L82" s="267"/>
      <c r="M82" s="267"/>
      <c r="AE82" s="264"/>
      <c r="AF82" s="264"/>
      <c r="AG82" s="264"/>
      <c r="AH82" s="264"/>
      <c r="AI82" s="264"/>
      <c r="AJ82" s="264"/>
    </row>
    <row r="83" spans="3:36" x14ac:dyDescent="0.25">
      <c r="AE83" s="264"/>
      <c r="AF83" s="264"/>
      <c r="AG83" s="264"/>
      <c r="AH83" s="264"/>
      <c r="AI83" s="264"/>
      <c r="AJ83" s="264"/>
    </row>
    <row r="84" spans="3:36" ht="15" customHeight="1" x14ac:dyDescent="0.25">
      <c r="AE84" s="264"/>
      <c r="AF84" s="264"/>
      <c r="AG84" s="264"/>
      <c r="AH84" s="264"/>
      <c r="AI84" s="264"/>
      <c r="AJ84" s="264"/>
    </row>
    <row r="85" spans="3:36" ht="15.75" customHeight="1" x14ac:dyDescent="0.25">
      <c r="AE85" s="264"/>
      <c r="AF85" s="264"/>
      <c r="AG85" s="264"/>
      <c r="AH85" s="264"/>
      <c r="AI85" s="264"/>
      <c r="AJ85" s="264"/>
    </row>
    <row r="86" spans="3:36" x14ac:dyDescent="0.25">
      <c r="AE86" s="264"/>
      <c r="AF86" s="264"/>
      <c r="AG86" s="264"/>
      <c r="AH86" s="264"/>
      <c r="AI86" s="264"/>
      <c r="AJ86" s="264"/>
    </row>
    <row r="87" spans="3:36" x14ac:dyDescent="0.25">
      <c r="AE87" s="264"/>
      <c r="AF87" s="264"/>
      <c r="AG87" s="264"/>
      <c r="AH87" s="264"/>
      <c r="AI87" s="264"/>
      <c r="AJ87" s="264"/>
    </row>
    <row r="88" spans="3:36" x14ac:dyDescent="0.25">
      <c r="AE88" s="264"/>
      <c r="AF88" s="264"/>
      <c r="AG88" s="264"/>
      <c r="AH88" s="264"/>
      <c r="AI88" s="264"/>
      <c r="AJ88" s="264"/>
    </row>
    <row r="89" spans="3:36" x14ac:dyDescent="0.25">
      <c r="AE89" s="264"/>
      <c r="AF89" s="264"/>
      <c r="AG89" s="264"/>
      <c r="AH89" s="264"/>
      <c r="AI89" s="264"/>
      <c r="AJ89" s="264"/>
    </row>
    <row r="90" spans="3:36" x14ac:dyDescent="0.25">
      <c r="AE90" s="264"/>
      <c r="AF90" s="264"/>
      <c r="AG90" s="264"/>
      <c r="AH90" s="264"/>
      <c r="AI90" s="264"/>
      <c r="AJ90" s="264"/>
    </row>
    <row r="91" spans="3:36" x14ac:dyDescent="0.25">
      <c r="AE91" s="264"/>
      <c r="AF91" s="264"/>
      <c r="AG91" s="264"/>
      <c r="AH91" s="264"/>
      <c r="AI91" s="264"/>
      <c r="AJ91" s="264"/>
    </row>
    <row r="92" spans="3:36" ht="18.75" x14ac:dyDescent="0.45">
      <c r="J92" s="482" t="s">
        <v>1212</v>
      </c>
      <c r="K92" s="483"/>
      <c r="L92" s="483"/>
      <c r="M92" s="483"/>
      <c r="N92" s="483"/>
      <c r="O92" s="483"/>
      <c r="P92" s="484"/>
      <c r="T92" s="264">
        <v>2</v>
      </c>
      <c r="AE92" s="264"/>
      <c r="AF92" s="264"/>
      <c r="AG92" s="264"/>
      <c r="AH92" s="264"/>
      <c r="AI92" s="264"/>
      <c r="AJ92" s="264"/>
    </row>
    <row r="93" spans="3:36" ht="15.75" thickBot="1" x14ac:dyDescent="0.3">
      <c r="T93" s="264">
        <f>COUNTIFS(Sheet1!B:B,Sheet3!T92)</f>
        <v>184</v>
      </c>
      <c r="AE93" s="264"/>
      <c r="AF93" s="264"/>
      <c r="AG93" s="264"/>
      <c r="AH93" s="264"/>
      <c r="AI93" s="264"/>
      <c r="AJ93" s="264"/>
    </row>
    <row r="94" spans="3:36" x14ac:dyDescent="0.25">
      <c r="E94" s="279"/>
      <c r="F94" s="508" t="s">
        <v>1207</v>
      </c>
      <c r="G94" s="509"/>
      <c r="H94" s="509"/>
      <c r="I94" s="509"/>
      <c r="J94" s="509" t="s">
        <v>1208</v>
      </c>
      <c r="K94" s="509"/>
      <c r="L94" s="509"/>
      <c r="M94" s="511"/>
      <c r="AE94" s="264"/>
      <c r="AF94" s="264"/>
      <c r="AG94" s="264"/>
      <c r="AH94" s="264"/>
      <c r="AI94" s="264"/>
      <c r="AJ94" s="264"/>
    </row>
    <row r="95" spans="3:36" ht="15.75" thickBot="1" x14ac:dyDescent="0.3">
      <c r="D95" s="266"/>
      <c r="E95" s="280"/>
      <c r="F95" s="495"/>
      <c r="G95" s="510"/>
      <c r="H95" s="510"/>
      <c r="I95" s="510"/>
      <c r="J95" s="510"/>
      <c r="K95" s="510"/>
      <c r="L95" s="510"/>
      <c r="M95" s="512"/>
      <c r="AE95" s="264"/>
      <c r="AF95" s="264"/>
      <c r="AG95" s="264"/>
      <c r="AH95" s="264"/>
      <c r="AI95" s="264"/>
      <c r="AJ95" s="264"/>
    </row>
    <row r="96" spans="3:36" ht="9.9499999999999993" customHeight="1" x14ac:dyDescent="0.25">
      <c r="D96" s="397" t="s">
        <v>350</v>
      </c>
      <c r="E96" s="513"/>
      <c r="F96" s="362">
        <f>COUNTIFS(Sheet1!I:I,Sheet2!C26,Sheet1!B:B,Sheet3!$T$92)</f>
        <v>39</v>
      </c>
      <c r="G96" s="363"/>
      <c r="H96" s="363"/>
      <c r="I96" s="363"/>
      <c r="J96" s="364">
        <f>F96/$F$104</f>
        <v>0.21195652173913043</v>
      </c>
      <c r="K96" s="364"/>
      <c r="L96" s="364"/>
      <c r="M96" s="365"/>
      <c r="AE96" s="264"/>
      <c r="AF96" s="264"/>
      <c r="AG96" s="264"/>
      <c r="AH96" s="264"/>
      <c r="AI96" s="264"/>
      <c r="AJ96" s="264"/>
    </row>
    <row r="97" spans="4:36" ht="9.9499999999999993" customHeight="1" x14ac:dyDescent="0.25">
      <c r="D97" s="399"/>
      <c r="E97" s="514"/>
      <c r="F97" s="362"/>
      <c r="G97" s="363"/>
      <c r="H97" s="363"/>
      <c r="I97" s="363"/>
      <c r="J97" s="364"/>
      <c r="K97" s="364"/>
      <c r="L97" s="364"/>
      <c r="M97" s="365"/>
      <c r="AE97" s="264"/>
      <c r="AF97" s="264"/>
      <c r="AG97" s="264"/>
      <c r="AH97" s="264"/>
      <c r="AI97" s="264"/>
      <c r="AJ97" s="264"/>
    </row>
    <row r="98" spans="4:36" ht="9.9499999999999993" customHeight="1" x14ac:dyDescent="0.25">
      <c r="D98" s="409" t="s">
        <v>349</v>
      </c>
      <c r="E98" s="526"/>
      <c r="F98" s="362">
        <f>COUNTIFS(Sheet1!I:I,Sheet2!C28,Sheet1!B:B,Sheet3!$T$92)</f>
        <v>44</v>
      </c>
      <c r="G98" s="363"/>
      <c r="H98" s="363"/>
      <c r="I98" s="363"/>
      <c r="J98" s="364">
        <f t="shared" ref="J98" si="3">F98/$F$104</f>
        <v>0.2391304347826087</v>
      </c>
      <c r="K98" s="364"/>
      <c r="L98" s="364"/>
      <c r="M98" s="365"/>
      <c r="AE98" s="264"/>
      <c r="AF98" s="264"/>
      <c r="AG98" s="264"/>
      <c r="AH98" s="264"/>
      <c r="AI98" s="264"/>
      <c r="AJ98" s="264"/>
    </row>
    <row r="99" spans="4:36" ht="9.9499999999999993" customHeight="1" x14ac:dyDescent="0.25">
      <c r="D99" s="409"/>
      <c r="E99" s="526"/>
      <c r="F99" s="362"/>
      <c r="G99" s="363"/>
      <c r="H99" s="363"/>
      <c r="I99" s="363"/>
      <c r="J99" s="364"/>
      <c r="K99" s="364"/>
      <c r="L99" s="364"/>
      <c r="M99" s="365"/>
      <c r="AE99" s="264"/>
      <c r="AF99" s="264"/>
      <c r="AG99" s="264"/>
      <c r="AH99" s="264"/>
      <c r="AI99" s="264"/>
      <c r="AJ99" s="264"/>
    </row>
    <row r="100" spans="4:36" ht="9.9499999999999993" customHeight="1" x14ac:dyDescent="0.25">
      <c r="D100" s="407" t="s">
        <v>351</v>
      </c>
      <c r="E100" s="527"/>
      <c r="F100" s="362">
        <f>COUNTIFS(Sheet1!I:I,Sheet2!C30,Sheet1!B:B,Sheet3!$T$92)</f>
        <v>32</v>
      </c>
      <c r="G100" s="363"/>
      <c r="H100" s="363"/>
      <c r="I100" s="363"/>
      <c r="J100" s="364">
        <f t="shared" ref="J100" si="4">F100/$F$104</f>
        <v>0.17391304347826086</v>
      </c>
      <c r="K100" s="364"/>
      <c r="L100" s="364"/>
      <c r="M100" s="365"/>
      <c r="AE100" s="264"/>
      <c r="AF100" s="264"/>
      <c r="AG100" s="264"/>
      <c r="AH100" s="264"/>
      <c r="AI100" s="264"/>
      <c r="AJ100" s="264"/>
    </row>
    <row r="101" spans="4:36" ht="9.9499999999999993" customHeight="1" x14ac:dyDescent="0.25">
      <c r="D101" s="407"/>
      <c r="E101" s="527"/>
      <c r="F101" s="362"/>
      <c r="G101" s="363"/>
      <c r="H101" s="363"/>
      <c r="I101" s="363"/>
      <c r="J101" s="364"/>
      <c r="K101" s="364"/>
      <c r="L101" s="364"/>
      <c r="M101" s="365"/>
      <c r="AE101" s="264"/>
      <c r="AF101" s="264"/>
      <c r="AG101" s="264"/>
      <c r="AH101" s="264"/>
      <c r="AI101" s="264"/>
      <c r="AJ101" s="264"/>
    </row>
    <row r="102" spans="4:36" ht="9.9499999999999993" customHeight="1" x14ac:dyDescent="0.25">
      <c r="D102" s="391" t="s">
        <v>1195</v>
      </c>
      <c r="E102" s="528"/>
      <c r="F102" s="362">
        <f>T93-F96-F98-F100</f>
        <v>69</v>
      </c>
      <c r="G102" s="363"/>
      <c r="H102" s="363"/>
      <c r="I102" s="363"/>
      <c r="J102" s="364">
        <f t="shared" ref="J102" si="5">F102/$F$104</f>
        <v>0.375</v>
      </c>
      <c r="K102" s="364"/>
      <c r="L102" s="364"/>
      <c r="M102" s="365"/>
      <c r="AE102" s="264"/>
      <c r="AF102" s="264"/>
      <c r="AG102" s="264"/>
      <c r="AH102" s="264"/>
      <c r="AI102" s="264"/>
      <c r="AJ102" s="264"/>
    </row>
    <row r="103" spans="4:36" ht="9.9499999999999993" customHeight="1" x14ac:dyDescent="0.25">
      <c r="D103" s="391"/>
      <c r="E103" s="528"/>
      <c r="F103" s="362"/>
      <c r="G103" s="363"/>
      <c r="H103" s="363"/>
      <c r="I103" s="363"/>
      <c r="J103" s="364"/>
      <c r="K103" s="364"/>
      <c r="L103" s="364"/>
      <c r="M103" s="365"/>
      <c r="AE103" s="264"/>
      <c r="AF103" s="264"/>
      <c r="AG103" s="264"/>
      <c r="AH103" s="264"/>
      <c r="AI103" s="264"/>
      <c r="AJ103" s="264"/>
    </row>
    <row r="104" spans="4:36" ht="9.9499999999999993" customHeight="1" x14ac:dyDescent="0.25">
      <c r="D104" s="495" t="s">
        <v>1206</v>
      </c>
      <c r="E104" s="512"/>
      <c r="F104" s="518">
        <f>T93</f>
        <v>184</v>
      </c>
      <c r="G104" s="519"/>
      <c r="H104" s="519"/>
      <c r="I104" s="519"/>
      <c r="J104" s="522">
        <f>F104/F104</f>
        <v>1</v>
      </c>
      <c r="K104" s="523"/>
      <c r="L104" s="523"/>
      <c r="M104" s="523"/>
      <c r="AE104" s="264"/>
      <c r="AF104" s="264"/>
      <c r="AG104" s="264"/>
      <c r="AH104" s="264"/>
      <c r="AI104" s="264"/>
      <c r="AJ104" s="264"/>
    </row>
    <row r="105" spans="4:36" ht="9.9499999999999993" customHeight="1" thickBot="1" x14ac:dyDescent="0.3">
      <c r="D105" s="497"/>
      <c r="E105" s="515"/>
      <c r="F105" s="520"/>
      <c r="G105" s="521"/>
      <c r="H105" s="521"/>
      <c r="I105" s="521"/>
      <c r="J105" s="524"/>
      <c r="K105" s="525"/>
      <c r="L105" s="525"/>
      <c r="M105" s="525"/>
      <c r="AE105" s="264"/>
      <c r="AF105" s="264"/>
      <c r="AG105" s="264"/>
      <c r="AH105" s="264"/>
      <c r="AI105" s="264"/>
      <c r="AJ105" s="264"/>
    </row>
    <row r="106" spans="4:36" ht="9.9499999999999993" customHeight="1" x14ac:dyDescent="0.25">
      <c r="AE106" s="264"/>
      <c r="AF106" s="264"/>
      <c r="AG106" s="264"/>
      <c r="AH106" s="264"/>
      <c r="AI106" s="264"/>
      <c r="AJ106" s="264"/>
    </row>
    <row r="107" spans="4:36" ht="9.9499999999999993" customHeight="1" x14ac:dyDescent="0.25">
      <c r="AE107" s="264"/>
      <c r="AF107" s="264"/>
      <c r="AG107" s="264"/>
      <c r="AH107" s="264"/>
      <c r="AI107" s="264"/>
      <c r="AJ107" s="264"/>
    </row>
    <row r="108" spans="4:36" ht="9.9499999999999993" customHeight="1" x14ac:dyDescent="0.25">
      <c r="AE108" s="264"/>
      <c r="AF108" s="264"/>
      <c r="AG108" s="264"/>
      <c r="AH108" s="264"/>
      <c r="AI108" s="264"/>
      <c r="AJ108" s="264"/>
    </row>
    <row r="109" spans="4:36" ht="9.9499999999999993" customHeight="1" x14ac:dyDescent="0.25">
      <c r="AE109" s="264"/>
      <c r="AF109" s="264"/>
      <c r="AG109" s="264"/>
      <c r="AH109" s="264"/>
      <c r="AI109" s="264"/>
      <c r="AJ109" s="264"/>
    </row>
    <row r="110" spans="4:36" x14ac:dyDescent="0.25">
      <c r="AE110" s="264"/>
      <c r="AF110" s="264"/>
      <c r="AG110" s="264"/>
      <c r="AH110" s="264"/>
      <c r="AI110" s="264"/>
      <c r="AJ110" s="264"/>
    </row>
    <row r="111" spans="4:36" x14ac:dyDescent="0.25">
      <c r="AE111" s="264"/>
      <c r="AF111" s="264"/>
      <c r="AG111" s="264"/>
      <c r="AH111" s="264"/>
      <c r="AI111" s="264"/>
      <c r="AJ111" s="264"/>
    </row>
    <row r="112" spans="4:36" x14ac:dyDescent="0.25">
      <c r="AE112" s="264"/>
      <c r="AF112" s="264"/>
      <c r="AG112" s="264"/>
      <c r="AH112" s="264"/>
      <c r="AI112" s="264"/>
      <c r="AJ112" s="264"/>
    </row>
    <row r="113" spans="3:36" x14ac:dyDescent="0.25">
      <c r="AE113" s="264"/>
      <c r="AF113" s="264"/>
      <c r="AG113" s="264"/>
      <c r="AH113" s="264"/>
      <c r="AI113" s="264"/>
      <c r="AJ113" s="264"/>
    </row>
    <row r="114" spans="3:36" x14ac:dyDescent="0.25">
      <c r="AE114" s="264"/>
      <c r="AF114" s="264"/>
      <c r="AG114" s="264"/>
      <c r="AH114" s="264"/>
      <c r="AI114" s="264"/>
      <c r="AJ114" s="264"/>
    </row>
    <row r="115" spans="3:36" x14ac:dyDescent="0.25">
      <c r="AE115" s="264"/>
      <c r="AF115" s="264"/>
      <c r="AG115" s="264"/>
      <c r="AH115" s="264"/>
      <c r="AI115" s="264"/>
      <c r="AJ115" s="264"/>
    </row>
    <row r="116" spans="3:36" x14ac:dyDescent="0.25">
      <c r="AE116" s="264"/>
      <c r="AF116" s="264"/>
      <c r="AG116" s="264"/>
      <c r="AH116" s="264"/>
      <c r="AI116" s="264"/>
      <c r="AJ116" s="264"/>
    </row>
    <row r="117" spans="3:36" x14ac:dyDescent="0.25">
      <c r="AE117" s="264"/>
      <c r="AF117" s="264"/>
      <c r="AG117" s="264"/>
      <c r="AH117" s="264"/>
      <c r="AI117" s="264"/>
      <c r="AJ117" s="264"/>
    </row>
    <row r="118" spans="3:36" ht="20.100000000000001" customHeight="1" x14ac:dyDescent="0.25">
      <c r="AE118" s="264"/>
      <c r="AF118" s="264"/>
      <c r="AG118" s="264"/>
      <c r="AH118" s="264"/>
      <c r="AI118" s="264"/>
      <c r="AJ118" s="264"/>
    </row>
    <row r="119" spans="3:36" ht="20.100000000000001" customHeight="1" x14ac:dyDescent="0.25">
      <c r="AE119" s="264"/>
      <c r="AF119" s="264"/>
      <c r="AG119" s="264"/>
      <c r="AH119" s="264"/>
      <c r="AI119" s="264"/>
      <c r="AJ119" s="264"/>
    </row>
    <row r="120" spans="3:36" ht="18.75" x14ac:dyDescent="0.45">
      <c r="E120" s="479" t="s">
        <v>1209</v>
      </c>
      <c r="F120" s="480"/>
      <c r="G120" s="480"/>
      <c r="H120" s="480"/>
      <c r="I120" s="480"/>
      <c r="J120" s="480"/>
      <c r="K120" s="480"/>
      <c r="L120" s="480"/>
      <c r="M120" s="480"/>
      <c r="N120" s="480"/>
      <c r="O120" s="480"/>
      <c r="P120" s="481"/>
      <c r="AE120" s="264"/>
      <c r="AF120" s="264"/>
      <c r="AG120" s="264"/>
      <c r="AH120" s="264"/>
      <c r="AI120" s="264"/>
      <c r="AJ120" s="264"/>
    </row>
    <row r="121" spans="3:36" x14ac:dyDescent="0.25">
      <c r="AE121" s="264"/>
      <c r="AF121" s="264"/>
      <c r="AG121" s="264"/>
      <c r="AH121" s="264"/>
      <c r="AI121" s="264"/>
      <c r="AJ121" s="264"/>
    </row>
    <row r="122" spans="3:36" ht="18.75" x14ac:dyDescent="0.45">
      <c r="J122" s="482" t="s">
        <v>1210</v>
      </c>
      <c r="K122" s="483"/>
      <c r="L122" s="483"/>
      <c r="M122" s="483"/>
      <c r="N122" s="483"/>
      <c r="O122" s="483"/>
      <c r="P122" s="484"/>
      <c r="T122" s="264">
        <v>3</v>
      </c>
      <c r="AE122" s="264"/>
      <c r="AF122" s="264"/>
      <c r="AG122" s="264"/>
      <c r="AH122" s="264"/>
      <c r="AI122" s="264"/>
      <c r="AJ122" s="264"/>
    </row>
    <row r="123" spans="3:36" ht="15.75" thickBot="1" x14ac:dyDescent="0.3">
      <c r="T123" s="264">
        <f>COUNTIFS(Sheet1!B:B,Sheet3!T122)</f>
        <v>36</v>
      </c>
      <c r="AE123" s="264"/>
      <c r="AF123" s="264"/>
      <c r="AG123" s="264"/>
      <c r="AH123" s="264"/>
      <c r="AI123" s="264"/>
      <c r="AJ123" s="264"/>
    </row>
    <row r="124" spans="3:36" ht="15" customHeight="1" x14ac:dyDescent="0.25">
      <c r="E124" s="279"/>
      <c r="F124" s="508" t="s">
        <v>1207</v>
      </c>
      <c r="G124" s="509"/>
      <c r="H124" s="509"/>
      <c r="I124" s="509"/>
      <c r="J124" s="509" t="s">
        <v>1208</v>
      </c>
      <c r="K124" s="509"/>
      <c r="L124" s="509"/>
      <c r="M124" s="511"/>
      <c r="AE124" s="264"/>
      <c r="AF124" s="264"/>
      <c r="AG124" s="264"/>
      <c r="AH124" s="264"/>
      <c r="AI124" s="264"/>
      <c r="AJ124" s="264"/>
    </row>
    <row r="125" spans="3:36" ht="15.75" customHeight="1" thickBot="1" x14ac:dyDescent="0.3">
      <c r="D125" s="266"/>
      <c r="E125" s="280"/>
      <c r="F125" s="495"/>
      <c r="G125" s="510"/>
      <c r="H125" s="510"/>
      <c r="I125" s="510"/>
      <c r="J125" s="510"/>
      <c r="K125" s="510"/>
      <c r="L125" s="510"/>
      <c r="M125" s="512"/>
      <c r="AE125" s="264"/>
      <c r="AF125" s="264"/>
      <c r="AG125" s="264"/>
      <c r="AH125" s="264"/>
      <c r="AI125" s="264"/>
      <c r="AJ125" s="264"/>
    </row>
    <row r="126" spans="3:36" ht="9.9499999999999993" customHeight="1" x14ac:dyDescent="0.25">
      <c r="D126" s="397" t="s">
        <v>350</v>
      </c>
      <c r="E126" s="513"/>
      <c r="F126" s="362">
        <f>COUNTIFS(Sheet1!I:I,Sheet2!C26,Sheet1!B:B,Sheet3!$T$122)</f>
        <v>28</v>
      </c>
      <c r="G126" s="363"/>
      <c r="H126" s="363"/>
      <c r="I126" s="363"/>
      <c r="J126" s="364">
        <f>F126/$F$134</f>
        <v>0.77777777777777779</v>
      </c>
      <c r="K126" s="364"/>
      <c r="L126" s="364"/>
      <c r="M126" s="365"/>
      <c r="N126" s="265"/>
      <c r="AE126" s="264"/>
      <c r="AF126" s="264"/>
      <c r="AG126" s="264"/>
      <c r="AH126" s="264"/>
      <c r="AI126" s="264"/>
      <c r="AJ126" s="264"/>
    </row>
    <row r="127" spans="3:36" ht="9.9499999999999993" customHeight="1" x14ac:dyDescent="0.25">
      <c r="D127" s="399"/>
      <c r="E127" s="514"/>
      <c r="F127" s="362"/>
      <c r="G127" s="363"/>
      <c r="H127" s="363"/>
      <c r="I127" s="363"/>
      <c r="J127" s="364"/>
      <c r="K127" s="364"/>
      <c r="L127" s="364"/>
      <c r="M127" s="365"/>
      <c r="N127" s="265"/>
      <c r="AE127" s="264"/>
      <c r="AF127" s="264"/>
      <c r="AG127" s="264"/>
      <c r="AH127" s="264"/>
      <c r="AI127" s="264"/>
      <c r="AJ127" s="264"/>
    </row>
    <row r="128" spans="3:36" ht="9.9499999999999993" customHeight="1" x14ac:dyDescent="0.25">
      <c r="C128" s="279"/>
      <c r="D128" s="409" t="s">
        <v>349</v>
      </c>
      <c r="E128" s="526"/>
      <c r="F128" s="362">
        <f>COUNTIFS(Sheet1!I:I,Sheet2!C28,Sheet1!B:B,Sheet3!$T$122)</f>
        <v>6</v>
      </c>
      <c r="G128" s="363"/>
      <c r="H128" s="363"/>
      <c r="I128" s="363"/>
      <c r="J128" s="364">
        <f t="shared" ref="J128" si="6">F128/$F$134</f>
        <v>0.16666666666666666</v>
      </c>
      <c r="K128" s="364"/>
      <c r="L128" s="364"/>
      <c r="M128" s="365"/>
      <c r="N128" s="265"/>
      <c r="AE128" s="264"/>
      <c r="AF128" s="264"/>
      <c r="AG128" s="264"/>
      <c r="AH128" s="264"/>
      <c r="AI128" s="264"/>
      <c r="AJ128" s="264"/>
    </row>
    <row r="129" spans="3:36" ht="9.9499999999999993" customHeight="1" x14ac:dyDescent="0.25">
      <c r="C129" s="279"/>
      <c r="D129" s="409"/>
      <c r="E129" s="526"/>
      <c r="F129" s="362"/>
      <c r="G129" s="363"/>
      <c r="H129" s="363"/>
      <c r="I129" s="363"/>
      <c r="J129" s="364"/>
      <c r="K129" s="364"/>
      <c r="L129" s="364"/>
      <c r="M129" s="365"/>
      <c r="N129" s="265"/>
      <c r="AE129" s="264"/>
      <c r="AF129" s="264"/>
      <c r="AG129" s="264"/>
      <c r="AH129" s="264"/>
      <c r="AI129" s="264"/>
      <c r="AJ129" s="264"/>
    </row>
    <row r="130" spans="3:36" ht="9.9499999999999993" customHeight="1" x14ac:dyDescent="0.25">
      <c r="C130" s="279"/>
      <c r="D130" s="407" t="s">
        <v>351</v>
      </c>
      <c r="E130" s="527"/>
      <c r="F130" s="362">
        <f>COUNTIFS(Sheet1!I:I,Sheet2!C30,Sheet1!B:B,Sheet3!$T$122)</f>
        <v>0</v>
      </c>
      <c r="G130" s="363"/>
      <c r="H130" s="363"/>
      <c r="I130" s="363"/>
      <c r="J130" s="364">
        <f t="shared" ref="J130" si="7">F130/$F$134</f>
        <v>0</v>
      </c>
      <c r="K130" s="364"/>
      <c r="L130" s="364"/>
      <c r="M130" s="365"/>
      <c r="N130" s="265"/>
      <c r="AE130" s="264"/>
      <c r="AF130" s="264"/>
      <c r="AG130" s="264"/>
      <c r="AH130" s="264"/>
      <c r="AI130" s="264"/>
      <c r="AJ130" s="264"/>
    </row>
    <row r="131" spans="3:36" ht="9.9499999999999993" customHeight="1" x14ac:dyDescent="0.25">
      <c r="C131" s="279"/>
      <c r="D131" s="407"/>
      <c r="E131" s="527"/>
      <c r="F131" s="362"/>
      <c r="G131" s="363"/>
      <c r="H131" s="363"/>
      <c r="I131" s="363"/>
      <c r="J131" s="364"/>
      <c r="K131" s="364"/>
      <c r="L131" s="364"/>
      <c r="M131" s="365"/>
      <c r="N131" s="265"/>
      <c r="AE131" s="264"/>
      <c r="AF131" s="264"/>
      <c r="AG131" s="264"/>
      <c r="AH131" s="264"/>
      <c r="AI131" s="264"/>
      <c r="AJ131" s="264"/>
    </row>
    <row r="132" spans="3:36" ht="9.9499999999999993" customHeight="1" x14ac:dyDescent="0.25">
      <c r="C132" s="279"/>
      <c r="D132" s="391" t="s">
        <v>1195</v>
      </c>
      <c r="E132" s="528"/>
      <c r="F132" s="362">
        <f>T123-F126-F128-F130</f>
        <v>2</v>
      </c>
      <c r="G132" s="363"/>
      <c r="H132" s="363"/>
      <c r="I132" s="363"/>
      <c r="J132" s="364">
        <f t="shared" ref="J132" si="8">F132/$F$134</f>
        <v>5.5555555555555552E-2</v>
      </c>
      <c r="K132" s="364"/>
      <c r="L132" s="364"/>
      <c r="M132" s="365"/>
      <c r="N132" s="265"/>
      <c r="AE132" s="264"/>
      <c r="AF132" s="264"/>
      <c r="AG132" s="264"/>
      <c r="AH132" s="264"/>
      <c r="AI132" s="264"/>
      <c r="AJ132" s="264"/>
    </row>
    <row r="133" spans="3:36" ht="9.9499999999999993" customHeight="1" x14ac:dyDescent="0.25">
      <c r="C133" s="279"/>
      <c r="D133" s="391"/>
      <c r="E133" s="528"/>
      <c r="F133" s="362"/>
      <c r="G133" s="363"/>
      <c r="H133" s="363"/>
      <c r="I133" s="363"/>
      <c r="J133" s="364"/>
      <c r="K133" s="364"/>
      <c r="L133" s="364"/>
      <c r="M133" s="365"/>
      <c r="N133" s="265"/>
      <c r="AE133" s="264"/>
      <c r="AF133" s="264"/>
      <c r="AG133" s="264"/>
      <c r="AH133" s="264"/>
      <c r="AI133" s="264"/>
      <c r="AJ133" s="264"/>
    </row>
    <row r="134" spans="3:36" ht="9.9499999999999993" customHeight="1" x14ac:dyDescent="0.25">
      <c r="C134" s="279"/>
      <c r="D134" s="495" t="s">
        <v>1206</v>
      </c>
      <c r="E134" s="512"/>
      <c r="F134" s="518">
        <f>T123</f>
        <v>36</v>
      </c>
      <c r="G134" s="519"/>
      <c r="H134" s="519"/>
      <c r="I134" s="519"/>
      <c r="J134" s="522">
        <f>F134/F134</f>
        <v>1</v>
      </c>
      <c r="K134" s="523"/>
      <c r="L134" s="523"/>
      <c r="M134" s="523"/>
      <c r="N134" s="265"/>
      <c r="AE134" s="264"/>
      <c r="AF134" s="264"/>
      <c r="AG134" s="264"/>
      <c r="AH134" s="264"/>
      <c r="AI134" s="264"/>
      <c r="AJ134" s="264"/>
    </row>
    <row r="135" spans="3:36" ht="9.9499999999999993" customHeight="1" thickBot="1" x14ac:dyDescent="0.3">
      <c r="C135" s="279"/>
      <c r="D135" s="497"/>
      <c r="E135" s="515"/>
      <c r="F135" s="520"/>
      <c r="G135" s="521"/>
      <c r="H135" s="521"/>
      <c r="I135" s="521"/>
      <c r="J135" s="524"/>
      <c r="K135" s="525"/>
      <c r="L135" s="525"/>
      <c r="M135" s="525"/>
      <c r="N135" s="265"/>
      <c r="AE135" s="264"/>
      <c r="AF135" s="264"/>
      <c r="AG135" s="264"/>
      <c r="AH135" s="264"/>
      <c r="AI135" s="264"/>
      <c r="AJ135" s="264"/>
    </row>
    <row r="136" spans="3:36" ht="9.9499999999999993" customHeight="1" x14ac:dyDescent="0.25">
      <c r="C136" s="279"/>
      <c r="N136" s="265"/>
      <c r="AE136" s="264"/>
      <c r="AF136" s="264"/>
      <c r="AG136" s="264"/>
      <c r="AH136" s="264"/>
      <c r="AI136" s="264"/>
      <c r="AJ136" s="264"/>
    </row>
    <row r="137" spans="3:36" ht="9.9499999999999993" customHeight="1" x14ac:dyDescent="0.25">
      <c r="C137" s="279"/>
      <c r="N137" s="265"/>
      <c r="AE137" s="264"/>
      <c r="AF137" s="264"/>
      <c r="AG137" s="264"/>
      <c r="AH137" s="264"/>
      <c r="AI137" s="264"/>
      <c r="AJ137" s="264"/>
    </row>
    <row r="138" spans="3:36" x14ac:dyDescent="0.25">
      <c r="D138" s="267"/>
      <c r="E138" s="267"/>
      <c r="F138" s="267"/>
      <c r="G138" s="267"/>
      <c r="H138" s="267"/>
      <c r="I138" s="267"/>
      <c r="J138" s="267"/>
      <c r="K138" s="267"/>
      <c r="L138" s="267"/>
      <c r="M138" s="267"/>
      <c r="AE138" s="264"/>
      <c r="AF138" s="264"/>
      <c r="AG138" s="264"/>
      <c r="AH138" s="264"/>
      <c r="AI138" s="264"/>
      <c r="AJ138" s="264"/>
    </row>
    <row r="139" spans="3:36" x14ac:dyDescent="0.25">
      <c r="AE139" s="264"/>
      <c r="AF139" s="264"/>
      <c r="AG139" s="264"/>
      <c r="AH139" s="264"/>
      <c r="AI139" s="264"/>
      <c r="AJ139" s="264"/>
    </row>
    <row r="140" spans="3:36" ht="15" customHeight="1" x14ac:dyDescent="0.25">
      <c r="AE140" s="264"/>
      <c r="AF140" s="264"/>
      <c r="AG140" s="264"/>
      <c r="AH140" s="264"/>
      <c r="AI140" s="264"/>
      <c r="AJ140" s="264"/>
    </row>
    <row r="141" spans="3:36" ht="15.75" customHeight="1" x14ac:dyDescent="0.25">
      <c r="AE141" s="264"/>
      <c r="AF141" s="264"/>
      <c r="AG141" s="264"/>
      <c r="AH141" s="264"/>
      <c r="AI141" s="264"/>
      <c r="AJ141" s="264"/>
    </row>
    <row r="142" spans="3:36" x14ac:dyDescent="0.25">
      <c r="AE142" s="264"/>
      <c r="AF142" s="264"/>
      <c r="AG142" s="264"/>
      <c r="AH142" s="264"/>
      <c r="AI142" s="264"/>
      <c r="AJ142" s="264"/>
    </row>
    <row r="143" spans="3:36" x14ac:dyDescent="0.25">
      <c r="AE143" s="264"/>
      <c r="AF143" s="264"/>
      <c r="AG143" s="264"/>
      <c r="AH143" s="264"/>
      <c r="AI143" s="264"/>
      <c r="AJ143" s="264"/>
    </row>
    <row r="144" spans="3:36" x14ac:dyDescent="0.25">
      <c r="AE144" s="264"/>
      <c r="AF144" s="264"/>
      <c r="AG144" s="264"/>
      <c r="AH144" s="264"/>
      <c r="AI144" s="264"/>
      <c r="AJ144" s="264"/>
    </row>
    <row r="145" spans="4:36" x14ac:dyDescent="0.25">
      <c r="AE145" s="264"/>
      <c r="AF145" s="264"/>
      <c r="AG145" s="264"/>
      <c r="AH145" s="264"/>
      <c r="AI145" s="264"/>
      <c r="AJ145" s="264"/>
    </row>
    <row r="146" spans="4:36" x14ac:dyDescent="0.25">
      <c r="AE146" s="264"/>
      <c r="AF146" s="264"/>
      <c r="AG146" s="264"/>
      <c r="AH146" s="264"/>
      <c r="AI146" s="264"/>
      <c r="AJ146" s="264"/>
    </row>
    <row r="147" spans="4:36" x14ac:dyDescent="0.25">
      <c r="AE147" s="264"/>
      <c r="AF147" s="264"/>
      <c r="AG147" s="264"/>
      <c r="AH147" s="264"/>
      <c r="AI147" s="264"/>
      <c r="AJ147" s="264"/>
    </row>
    <row r="148" spans="4:36" x14ac:dyDescent="0.25">
      <c r="AE148" s="264"/>
      <c r="AF148" s="264"/>
      <c r="AG148" s="264"/>
      <c r="AH148" s="264"/>
      <c r="AI148" s="264"/>
      <c r="AJ148" s="264"/>
    </row>
    <row r="149" spans="4:36" ht="18.75" x14ac:dyDescent="0.45">
      <c r="J149" s="482" t="s">
        <v>1213</v>
      </c>
      <c r="K149" s="483"/>
      <c r="L149" s="483"/>
      <c r="M149" s="483"/>
      <c r="N149" s="483"/>
      <c r="O149" s="483"/>
      <c r="P149" s="484"/>
      <c r="T149" s="264">
        <v>4</v>
      </c>
      <c r="AE149" s="264"/>
      <c r="AF149" s="264"/>
      <c r="AG149" s="264"/>
      <c r="AH149" s="264"/>
      <c r="AI149" s="264"/>
      <c r="AJ149" s="264"/>
    </row>
    <row r="150" spans="4:36" ht="15.75" thickBot="1" x14ac:dyDescent="0.3">
      <c r="T150" s="264">
        <f>COUNTIFS(Sheet1!B:B,Sheet3!T149)</f>
        <v>40</v>
      </c>
      <c r="AE150" s="264"/>
      <c r="AF150" s="264"/>
      <c r="AG150" s="264"/>
      <c r="AH150" s="264"/>
      <c r="AI150" s="264"/>
      <c r="AJ150" s="264"/>
    </row>
    <row r="151" spans="4:36" ht="15" customHeight="1" x14ac:dyDescent="0.25">
      <c r="E151" s="279"/>
      <c r="F151" s="508" t="s">
        <v>1207</v>
      </c>
      <c r="G151" s="509"/>
      <c r="H151" s="509"/>
      <c r="I151" s="509"/>
      <c r="J151" s="509" t="s">
        <v>1208</v>
      </c>
      <c r="K151" s="509"/>
      <c r="L151" s="509"/>
      <c r="M151" s="511"/>
      <c r="AE151" s="264"/>
      <c r="AF151" s="264"/>
      <c r="AG151" s="264"/>
      <c r="AH151" s="264"/>
      <c r="AI151" s="264"/>
      <c r="AJ151" s="264"/>
    </row>
    <row r="152" spans="4:36" ht="15.75" customHeight="1" thickBot="1" x14ac:dyDescent="0.3">
      <c r="D152" s="266"/>
      <c r="E152" s="280"/>
      <c r="F152" s="495"/>
      <c r="G152" s="510"/>
      <c r="H152" s="510"/>
      <c r="I152" s="510"/>
      <c r="J152" s="510"/>
      <c r="K152" s="510"/>
      <c r="L152" s="510"/>
      <c r="M152" s="512"/>
      <c r="AE152" s="264"/>
      <c r="AF152" s="264"/>
      <c r="AG152" s="264"/>
      <c r="AH152" s="264"/>
      <c r="AI152" s="264"/>
      <c r="AJ152" s="264"/>
    </row>
    <row r="153" spans="4:36" ht="9.9499999999999993" customHeight="1" x14ac:dyDescent="0.25">
      <c r="D153" s="529" t="s">
        <v>350</v>
      </c>
      <c r="E153" s="530"/>
      <c r="F153" s="454">
        <f>COUNTIFS(Sheet1!I:I,Sheet2!C26,Sheet1!B:B,Sheet3!$T$149)</f>
        <v>9</v>
      </c>
      <c r="G153" s="455"/>
      <c r="H153" s="455"/>
      <c r="I153" s="516"/>
      <c r="J153" s="364">
        <f>F153/$F$161</f>
        <v>0.22500000000000001</v>
      </c>
      <c r="K153" s="364"/>
      <c r="L153" s="364"/>
      <c r="M153" s="365"/>
      <c r="AE153" s="264"/>
      <c r="AF153" s="264"/>
      <c r="AG153" s="264"/>
      <c r="AH153" s="264"/>
      <c r="AI153" s="264"/>
      <c r="AJ153" s="264"/>
    </row>
    <row r="154" spans="4:36" ht="9.9499999999999993" customHeight="1" x14ac:dyDescent="0.25">
      <c r="D154" s="531"/>
      <c r="E154" s="532"/>
      <c r="F154" s="457"/>
      <c r="G154" s="458"/>
      <c r="H154" s="458"/>
      <c r="I154" s="517"/>
      <c r="J154" s="364"/>
      <c r="K154" s="364"/>
      <c r="L154" s="364"/>
      <c r="M154" s="365"/>
      <c r="AE154" s="264"/>
      <c r="AF154" s="264"/>
      <c r="AG154" s="264"/>
      <c r="AH154" s="264"/>
      <c r="AI154" s="264"/>
      <c r="AJ154" s="264"/>
    </row>
    <row r="155" spans="4:36" ht="9.9499999999999993" customHeight="1" x14ac:dyDescent="0.25">
      <c r="D155" s="409" t="s">
        <v>349</v>
      </c>
      <c r="E155" s="526"/>
      <c r="F155" s="454">
        <f>COUNTIFS(Sheet1!I:I,Sheet2!C28,Sheet1!B:B,Sheet3!$T$149)</f>
        <v>13</v>
      </c>
      <c r="G155" s="455"/>
      <c r="H155" s="455"/>
      <c r="I155" s="516"/>
      <c r="J155" s="364">
        <f t="shared" ref="J155" si="9">F155/$F$161</f>
        <v>0.32500000000000001</v>
      </c>
      <c r="K155" s="364"/>
      <c r="L155" s="364"/>
      <c r="M155" s="365"/>
      <c r="AE155" s="264"/>
      <c r="AF155" s="264"/>
      <c r="AG155" s="264"/>
      <c r="AH155" s="264"/>
      <c r="AI155" s="264"/>
      <c r="AJ155" s="264"/>
    </row>
    <row r="156" spans="4:36" ht="9.9499999999999993" customHeight="1" x14ac:dyDescent="0.25">
      <c r="D156" s="409"/>
      <c r="E156" s="526"/>
      <c r="F156" s="457"/>
      <c r="G156" s="458"/>
      <c r="H156" s="458"/>
      <c r="I156" s="517"/>
      <c r="J156" s="364"/>
      <c r="K156" s="364"/>
      <c r="L156" s="364"/>
      <c r="M156" s="365"/>
      <c r="AE156" s="264"/>
      <c r="AF156" s="264"/>
      <c r="AG156" s="264"/>
      <c r="AH156" s="264"/>
      <c r="AI156" s="264"/>
      <c r="AJ156" s="264"/>
    </row>
    <row r="157" spans="4:36" ht="9.9499999999999993" customHeight="1" x14ac:dyDescent="0.25">
      <c r="D157" s="407" t="s">
        <v>351</v>
      </c>
      <c r="E157" s="527"/>
      <c r="F157" s="454">
        <f>COUNTIFS(Sheet1!I:I,Sheet2!C30,Sheet1!B:B,Sheet3!$T$149)</f>
        <v>0</v>
      </c>
      <c r="G157" s="455"/>
      <c r="H157" s="455"/>
      <c r="I157" s="516"/>
      <c r="J157" s="364">
        <f t="shared" ref="J157" si="10">F157/$F$161</f>
        <v>0</v>
      </c>
      <c r="K157" s="364"/>
      <c r="L157" s="364"/>
      <c r="M157" s="365"/>
      <c r="AE157" s="264"/>
      <c r="AF157" s="264"/>
      <c r="AG157" s="264"/>
      <c r="AH157" s="264"/>
      <c r="AI157" s="264"/>
      <c r="AJ157" s="264"/>
    </row>
    <row r="158" spans="4:36" ht="9.9499999999999993" customHeight="1" x14ac:dyDescent="0.25">
      <c r="D158" s="407"/>
      <c r="E158" s="527"/>
      <c r="F158" s="457"/>
      <c r="G158" s="458"/>
      <c r="H158" s="458"/>
      <c r="I158" s="517"/>
      <c r="J158" s="364"/>
      <c r="K158" s="364"/>
      <c r="L158" s="364"/>
      <c r="M158" s="365"/>
      <c r="AE158" s="264"/>
      <c r="AF158" s="264"/>
      <c r="AG158" s="264"/>
      <c r="AH158" s="264"/>
      <c r="AI158" s="264"/>
      <c r="AJ158" s="264"/>
    </row>
    <row r="159" spans="4:36" ht="9.9499999999999993" customHeight="1" x14ac:dyDescent="0.25">
      <c r="D159" s="391" t="s">
        <v>1195</v>
      </c>
      <c r="E159" s="528"/>
      <c r="F159" s="362">
        <f>T150-F153-F155-F157</f>
        <v>18</v>
      </c>
      <c r="G159" s="363"/>
      <c r="H159" s="363"/>
      <c r="I159" s="363"/>
      <c r="J159" s="364">
        <f t="shared" ref="J159" si="11">F159/$F$161</f>
        <v>0.45</v>
      </c>
      <c r="K159" s="364"/>
      <c r="L159" s="364"/>
      <c r="M159" s="365"/>
      <c r="AE159" s="264"/>
      <c r="AF159" s="264"/>
      <c r="AG159" s="264"/>
      <c r="AH159" s="264"/>
      <c r="AI159" s="264"/>
      <c r="AJ159" s="264"/>
    </row>
    <row r="160" spans="4:36" ht="9.9499999999999993" customHeight="1" x14ac:dyDescent="0.25">
      <c r="D160" s="391"/>
      <c r="E160" s="528"/>
      <c r="F160" s="362"/>
      <c r="G160" s="363"/>
      <c r="H160" s="363"/>
      <c r="I160" s="363"/>
      <c r="J160" s="364"/>
      <c r="K160" s="364"/>
      <c r="L160" s="364"/>
      <c r="M160" s="365"/>
      <c r="AE160" s="264"/>
      <c r="AF160" s="264"/>
      <c r="AG160" s="264"/>
      <c r="AH160" s="264"/>
      <c r="AI160" s="264"/>
      <c r="AJ160" s="264"/>
    </row>
    <row r="161" spans="4:36" ht="9.9499999999999993" customHeight="1" x14ac:dyDescent="0.25">
      <c r="D161" s="495" t="s">
        <v>1206</v>
      </c>
      <c r="E161" s="512"/>
      <c r="F161" s="518">
        <f>T150</f>
        <v>40</v>
      </c>
      <c r="G161" s="519"/>
      <c r="H161" s="519"/>
      <c r="I161" s="519"/>
      <c r="J161" s="522">
        <f>F161/F161</f>
        <v>1</v>
      </c>
      <c r="K161" s="523"/>
      <c r="L161" s="523"/>
      <c r="M161" s="523"/>
      <c r="AE161" s="264"/>
      <c r="AF161" s="264"/>
      <c r="AG161" s="264"/>
      <c r="AH161" s="264"/>
      <c r="AI161" s="264"/>
      <c r="AJ161" s="264"/>
    </row>
    <row r="162" spans="4:36" ht="9.9499999999999993" customHeight="1" thickBot="1" x14ac:dyDescent="0.3">
      <c r="D162" s="497"/>
      <c r="E162" s="515"/>
      <c r="F162" s="520"/>
      <c r="G162" s="521"/>
      <c r="H162" s="521"/>
      <c r="I162" s="521"/>
      <c r="J162" s="524"/>
      <c r="K162" s="525"/>
      <c r="L162" s="525"/>
      <c r="M162" s="525"/>
      <c r="AE162" s="264"/>
      <c r="AF162" s="264"/>
      <c r="AG162" s="264"/>
      <c r="AH162" s="264"/>
      <c r="AI162" s="264"/>
      <c r="AJ162" s="264"/>
    </row>
    <row r="163" spans="4:36" ht="9.9499999999999993" customHeight="1" x14ac:dyDescent="0.25">
      <c r="AE163" s="264"/>
      <c r="AF163" s="264"/>
      <c r="AG163" s="264"/>
      <c r="AH163" s="264"/>
      <c r="AI163" s="264"/>
      <c r="AJ163" s="264"/>
    </row>
    <row r="164" spans="4:36" ht="9.9499999999999993" customHeight="1" x14ac:dyDescent="0.25">
      <c r="AE164" s="264"/>
      <c r="AF164" s="264"/>
      <c r="AG164" s="264"/>
      <c r="AH164" s="264"/>
      <c r="AI164" s="264"/>
      <c r="AJ164" s="264"/>
    </row>
    <row r="165" spans="4:36" ht="9.9499999999999993" customHeight="1" x14ac:dyDescent="0.25">
      <c r="AE165" s="264"/>
      <c r="AF165" s="264"/>
      <c r="AG165" s="264"/>
      <c r="AH165" s="264"/>
      <c r="AI165" s="264"/>
      <c r="AJ165" s="264"/>
    </row>
    <row r="166" spans="4:36" ht="9.9499999999999993" customHeight="1" x14ac:dyDescent="0.25">
      <c r="AE166" s="264"/>
      <c r="AF166" s="264"/>
      <c r="AG166" s="264"/>
      <c r="AH166" s="264"/>
      <c r="AI166" s="264"/>
      <c r="AJ166" s="264"/>
    </row>
    <row r="167" spans="4:36" x14ac:dyDescent="0.25">
      <c r="AE167" s="264"/>
      <c r="AF167" s="264"/>
      <c r="AG167" s="264"/>
      <c r="AH167" s="264"/>
      <c r="AI167" s="264"/>
      <c r="AJ167" s="264"/>
    </row>
    <row r="168" spans="4:36" x14ac:dyDescent="0.25">
      <c r="AE168" s="264"/>
      <c r="AF168" s="264"/>
      <c r="AG168" s="264"/>
      <c r="AH168" s="264"/>
      <c r="AI168" s="264"/>
      <c r="AJ168" s="264"/>
    </row>
    <row r="169" spans="4:36" x14ac:dyDescent="0.25">
      <c r="AE169" s="264"/>
      <c r="AF169" s="264"/>
      <c r="AG169" s="264"/>
      <c r="AH169" s="264"/>
      <c r="AI169" s="264"/>
      <c r="AJ169" s="264"/>
    </row>
    <row r="170" spans="4:36" x14ac:dyDescent="0.25">
      <c r="AE170" s="264"/>
      <c r="AF170" s="264"/>
      <c r="AG170" s="264"/>
      <c r="AH170" s="264"/>
      <c r="AI170" s="264"/>
      <c r="AJ170" s="264"/>
    </row>
    <row r="171" spans="4:36" x14ac:dyDescent="0.25">
      <c r="AE171" s="264"/>
      <c r="AF171" s="264"/>
      <c r="AG171" s="264"/>
      <c r="AH171" s="264"/>
      <c r="AI171" s="264"/>
      <c r="AJ171" s="264"/>
    </row>
    <row r="172" spans="4:36" x14ac:dyDescent="0.25">
      <c r="AE172" s="264"/>
      <c r="AF172" s="264"/>
      <c r="AG172" s="264"/>
      <c r="AH172" s="264"/>
      <c r="AI172" s="264"/>
      <c r="AJ172" s="264"/>
    </row>
    <row r="173" spans="4:36" x14ac:dyDescent="0.25">
      <c r="AE173" s="264"/>
      <c r="AF173" s="264"/>
      <c r="AG173" s="264"/>
      <c r="AH173" s="264"/>
      <c r="AI173" s="264"/>
      <c r="AJ173" s="264"/>
    </row>
    <row r="174" spans="4:36" ht="20.100000000000001" customHeight="1" x14ac:dyDescent="0.25">
      <c r="AE174" s="264"/>
      <c r="AF174" s="264"/>
      <c r="AG174" s="264"/>
      <c r="AH174" s="264"/>
      <c r="AI174" s="264"/>
      <c r="AJ174" s="264"/>
    </row>
    <row r="175" spans="4:36" ht="20.100000000000001" customHeight="1" x14ac:dyDescent="0.25">
      <c r="AE175" s="264"/>
      <c r="AF175" s="264"/>
      <c r="AG175" s="264"/>
      <c r="AH175" s="264"/>
      <c r="AI175" s="264"/>
      <c r="AJ175" s="264"/>
    </row>
    <row r="176" spans="4:36" x14ac:dyDescent="0.25">
      <c r="AE176" s="264"/>
      <c r="AF176" s="264"/>
      <c r="AG176" s="264"/>
      <c r="AH176" s="264"/>
      <c r="AI176" s="264"/>
      <c r="AJ176" s="264"/>
    </row>
    <row r="177" spans="3:36" ht="18.75" x14ac:dyDescent="0.45">
      <c r="E177" s="479" t="s">
        <v>1209</v>
      </c>
      <c r="F177" s="480"/>
      <c r="G177" s="480"/>
      <c r="H177" s="480"/>
      <c r="I177" s="480"/>
      <c r="J177" s="480"/>
      <c r="K177" s="480"/>
      <c r="L177" s="480"/>
      <c r="M177" s="480"/>
      <c r="N177" s="480"/>
      <c r="O177" s="480"/>
      <c r="P177" s="481"/>
      <c r="AE177" s="264"/>
      <c r="AF177" s="264"/>
      <c r="AG177" s="264"/>
      <c r="AH177" s="264"/>
      <c r="AI177" s="264"/>
      <c r="AJ177" s="264"/>
    </row>
    <row r="178" spans="3:36" x14ac:dyDescent="0.25">
      <c r="AE178" s="264"/>
      <c r="AF178" s="264"/>
      <c r="AG178" s="264"/>
      <c r="AH178" s="264"/>
      <c r="AI178" s="264"/>
      <c r="AJ178" s="264"/>
    </row>
    <row r="179" spans="3:36" ht="18.75" x14ac:dyDescent="0.45">
      <c r="J179" s="482" t="s">
        <v>1214</v>
      </c>
      <c r="K179" s="483"/>
      <c r="L179" s="483"/>
      <c r="M179" s="483"/>
      <c r="N179" s="483"/>
      <c r="O179" s="483"/>
      <c r="P179" s="484"/>
      <c r="T179" s="264">
        <v>5</v>
      </c>
      <c r="AE179" s="264"/>
      <c r="AF179" s="264"/>
      <c r="AG179" s="264"/>
      <c r="AH179" s="264"/>
      <c r="AI179" s="264"/>
      <c r="AJ179" s="264"/>
    </row>
    <row r="180" spans="3:36" ht="15.75" thickBot="1" x14ac:dyDescent="0.3">
      <c r="T180" s="264">
        <f>COUNTIFS(Sheet1!B:B,Sheet3!T179)</f>
        <v>21</v>
      </c>
      <c r="AE180" s="264"/>
      <c r="AF180" s="264"/>
      <c r="AG180" s="264"/>
      <c r="AH180" s="264"/>
      <c r="AI180" s="264"/>
      <c r="AJ180" s="264"/>
    </row>
    <row r="181" spans="3:36" ht="15" customHeight="1" x14ac:dyDescent="0.25">
      <c r="E181" s="279"/>
      <c r="F181" s="508" t="s">
        <v>1207</v>
      </c>
      <c r="G181" s="509"/>
      <c r="H181" s="509"/>
      <c r="I181" s="509"/>
      <c r="J181" s="509" t="s">
        <v>1208</v>
      </c>
      <c r="K181" s="509"/>
      <c r="L181" s="509"/>
      <c r="M181" s="511"/>
      <c r="AE181" s="264"/>
      <c r="AF181" s="264"/>
      <c r="AG181" s="264"/>
      <c r="AH181" s="264"/>
      <c r="AI181" s="264"/>
      <c r="AJ181" s="264"/>
    </row>
    <row r="182" spans="3:36" ht="15.75" customHeight="1" thickBot="1" x14ac:dyDescent="0.3">
      <c r="D182" s="266"/>
      <c r="E182" s="280"/>
      <c r="F182" s="495"/>
      <c r="G182" s="510"/>
      <c r="H182" s="510"/>
      <c r="I182" s="510"/>
      <c r="J182" s="510"/>
      <c r="K182" s="510"/>
      <c r="L182" s="510"/>
      <c r="M182" s="512"/>
      <c r="AE182" s="264"/>
      <c r="AF182" s="264"/>
      <c r="AG182" s="264"/>
      <c r="AH182" s="264"/>
      <c r="AI182" s="264"/>
      <c r="AJ182" s="264"/>
    </row>
    <row r="183" spans="3:36" ht="9.9499999999999993" customHeight="1" x14ac:dyDescent="0.25">
      <c r="D183" s="529" t="s">
        <v>350</v>
      </c>
      <c r="E183" s="530"/>
      <c r="F183" s="454">
        <f>COUNTIFS(Sheet1!I:I,Sheet2!C26,Sheet1!B:B,Sheet3!$T$179)</f>
        <v>16</v>
      </c>
      <c r="G183" s="455"/>
      <c r="H183" s="455"/>
      <c r="I183" s="516"/>
      <c r="J183" s="364">
        <f>F183/$F$191</f>
        <v>0.76190476190476186</v>
      </c>
      <c r="K183" s="364"/>
      <c r="L183" s="364"/>
      <c r="M183" s="365"/>
      <c r="N183" s="265"/>
      <c r="AE183" s="264"/>
      <c r="AF183" s="264"/>
      <c r="AG183" s="264"/>
      <c r="AH183" s="264"/>
      <c r="AI183" s="264"/>
      <c r="AJ183" s="264"/>
    </row>
    <row r="184" spans="3:36" ht="9.9499999999999993" customHeight="1" x14ac:dyDescent="0.25">
      <c r="D184" s="531"/>
      <c r="E184" s="532"/>
      <c r="F184" s="457"/>
      <c r="G184" s="458"/>
      <c r="H184" s="458"/>
      <c r="I184" s="517"/>
      <c r="J184" s="364"/>
      <c r="K184" s="364"/>
      <c r="L184" s="364"/>
      <c r="M184" s="365"/>
      <c r="N184" s="265"/>
      <c r="AE184" s="264"/>
      <c r="AF184" s="264"/>
      <c r="AG184" s="264"/>
      <c r="AH184" s="264"/>
      <c r="AI184" s="264"/>
      <c r="AJ184" s="264"/>
    </row>
    <row r="185" spans="3:36" ht="9.9499999999999993" customHeight="1" x14ac:dyDescent="0.25">
      <c r="C185" s="279"/>
      <c r="D185" s="409" t="s">
        <v>349</v>
      </c>
      <c r="E185" s="526"/>
      <c r="F185" s="454">
        <f>COUNTIFS(Sheet1!I:I,Sheet2!C28,Sheet1!B:B,Sheet3!$T$179)</f>
        <v>4</v>
      </c>
      <c r="G185" s="455"/>
      <c r="H185" s="455"/>
      <c r="I185" s="516"/>
      <c r="J185" s="364">
        <f t="shared" ref="J185" si="12">F185/$F$191</f>
        <v>0.19047619047619047</v>
      </c>
      <c r="K185" s="364"/>
      <c r="L185" s="364"/>
      <c r="M185" s="365"/>
      <c r="N185" s="265"/>
      <c r="AE185" s="264"/>
      <c r="AF185" s="264"/>
      <c r="AG185" s="264"/>
      <c r="AH185" s="264"/>
      <c r="AI185" s="264"/>
      <c r="AJ185" s="264"/>
    </row>
    <row r="186" spans="3:36" ht="9.9499999999999993" customHeight="1" x14ac:dyDescent="0.25">
      <c r="C186" s="279"/>
      <c r="D186" s="409"/>
      <c r="E186" s="526"/>
      <c r="F186" s="457"/>
      <c r="G186" s="458"/>
      <c r="H186" s="458"/>
      <c r="I186" s="517"/>
      <c r="J186" s="364"/>
      <c r="K186" s="364"/>
      <c r="L186" s="364"/>
      <c r="M186" s="365"/>
      <c r="N186" s="265"/>
      <c r="AE186" s="264"/>
      <c r="AF186" s="264"/>
      <c r="AG186" s="264"/>
      <c r="AH186" s="264"/>
      <c r="AI186" s="264"/>
      <c r="AJ186" s="264"/>
    </row>
    <row r="187" spans="3:36" ht="9.9499999999999993" customHeight="1" x14ac:dyDescent="0.25">
      <c r="C187" s="279"/>
      <c r="D187" s="407" t="s">
        <v>351</v>
      </c>
      <c r="E187" s="527"/>
      <c r="F187" s="454">
        <f>COUNTIFS(Sheet1!I:I,Sheet2!C30,Sheet1!B:B,Sheet3!$T$179)</f>
        <v>0</v>
      </c>
      <c r="G187" s="455"/>
      <c r="H187" s="455"/>
      <c r="I187" s="516"/>
      <c r="J187" s="364">
        <f t="shared" ref="J187" si="13">F187/$F$191</f>
        <v>0</v>
      </c>
      <c r="K187" s="364"/>
      <c r="L187" s="364"/>
      <c r="M187" s="365"/>
      <c r="N187" s="265"/>
      <c r="AE187" s="264"/>
      <c r="AF187" s="264"/>
      <c r="AG187" s="264"/>
      <c r="AH187" s="264"/>
      <c r="AI187" s="264"/>
      <c r="AJ187" s="264"/>
    </row>
    <row r="188" spans="3:36" ht="9.9499999999999993" customHeight="1" x14ac:dyDescent="0.25">
      <c r="C188" s="279"/>
      <c r="D188" s="407"/>
      <c r="E188" s="527"/>
      <c r="F188" s="457"/>
      <c r="G188" s="458"/>
      <c r="H188" s="458"/>
      <c r="I188" s="517"/>
      <c r="J188" s="364"/>
      <c r="K188" s="364"/>
      <c r="L188" s="364"/>
      <c r="M188" s="365"/>
      <c r="N188" s="265"/>
      <c r="AE188" s="264"/>
      <c r="AF188" s="264"/>
      <c r="AG188" s="264"/>
      <c r="AH188" s="264"/>
      <c r="AI188" s="264"/>
      <c r="AJ188" s="264"/>
    </row>
    <row r="189" spans="3:36" ht="9.9499999999999993" customHeight="1" x14ac:dyDescent="0.25">
      <c r="C189" s="279"/>
      <c r="D189" s="391" t="s">
        <v>1195</v>
      </c>
      <c r="E189" s="528"/>
      <c r="F189" s="362">
        <f>T180-F183-F185-F187</f>
        <v>1</v>
      </c>
      <c r="G189" s="363"/>
      <c r="H189" s="363"/>
      <c r="I189" s="363"/>
      <c r="J189" s="364">
        <f t="shared" ref="J189" si="14">F189/$F$191</f>
        <v>4.7619047619047616E-2</v>
      </c>
      <c r="K189" s="364"/>
      <c r="L189" s="364"/>
      <c r="M189" s="365"/>
      <c r="N189" s="265"/>
      <c r="AE189" s="264"/>
      <c r="AF189" s="264"/>
      <c r="AG189" s="264"/>
      <c r="AH189" s="264"/>
      <c r="AI189" s="264"/>
      <c r="AJ189" s="264"/>
    </row>
    <row r="190" spans="3:36" ht="9.9499999999999993" customHeight="1" x14ac:dyDescent="0.25">
      <c r="C190" s="279"/>
      <c r="D190" s="391"/>
      <c r="E190" s="528"/>
      <c r="F190" s="362"/>
      <c r="G190" s="363"/>
      <c r="H190" s="363"/>
      <c r="I190" s="363"/>
      <c r="J190" s="364"/>
      <c r="K190" s="364"/>
      <c r="L190" s="364"/>
      <c r="M190" s="365"/>
      <c r="N190" s="265"/>
      <c r="AE190" s="264"/>
      <c r="AF190" s="264"/>
      <c r="AG190" s="264"/>
      <c r="AH190" s="264"/>
      <c r="AI190" s="264"/>
      <c r="AJ190" s="264"/>
    </row>
    <row r="191" spans="3:36" ht="9.9499999999999993" customHeight="1" x14ac:dyDescent="0.25">
      <c r="C191" s="279"/>
      <c r="D191" s="495" t="s">
        <v>1206</v>
      </c>
      <c r="E191" s="512"/>
      <c r="F191" s="518">
        <f>T180</f>
        <v>21</v>
      </c>
      <c r="G191" s="519"/>
      <c r="H191" s="519"/>
      <c r="I191" s="519"/>
      <c r="J191" s="522">
        <f>F191/F191</f>
        <v>1</v>
      </c>
      <c r="K191" s="523"/>
      <c r="L191" s="523"/>
      <c r="M191" s="523"/>
      <c r="N191" s="265"/>
      <c r="AE191" s="264"/>
      <c r="AF191" s="264"/>
      <c r="AG191" s="264"/>
      <c r="AH191" s="264"/>
      <c r="AI191" s="264"/>
      <c r="AJ191" s="264"/>
    </row>
    <row r="192" spans="3:36" ht="9.9499999999999993" customHeight="1" thickBot="1" x14ac:dyDescent="0.3">
      <c r="C192" s="279"/>
      <c r="D192" s="497"/>
      <c r="E192" s="515"/>
      <c r="F192" s="520"/>
      <c r="G192" s="521"/>
      <c r="H192" s="521"/>
      <c r="I192" s="521"/>
      <c r="J192" s="524"/>
      <c r="K192" s="525"/>
      <c r="L192" s="525"/>
      <c r="M192" s="525"/>
      <c r="N192" s="265"/>
      <c r="AE192" s="264"/>
      <c r="AF192" s="264"/>
      <c r="AG192" s="264"/>
      <c r="AH192" s="264"/>
      <c r="AI192" s="264"/>
      <c r="AJ192" s="264"/>
    </row>
    <row r="193" spans="3:36" ht="9.9499999999999993" customHeight="1" x14ac:dyDescent="0.25">
      <c r="C193" s="279"/>
      <c r="N193" s="265"/>
      <c r="AE193" s="264"/>
      <c r="AF193" s="264"/>
      <c r="AG193" s="264"/>
      <c r="AH193" s="264"/>
      <c r="AI193" s="264"/>
      <c r="AJ193" s="264"/>
    </row>
    <row r="194" spans="3:36" ht="9.9499999999999993" customHeight="1" x14ac:dyDescent="0.25">
      <c r="C194" s="279"/>
      <c r="N194" s="265"/>
      <c r="AE194" s="264"/>
      <c r="AF194" s="264"/>
      <c r="AG194" s="264"/>
      <c r="AH194" s="264"/>
      <c r="AI194" s="264"/>
      <c r="AJ194" s="264"/>
    </row>
    <row r="195" spans="3:36" x14ac:dyDescent="0.25">
      <c r="D195" s="267"/>
      <c r="E195" s="267"/>
      <c r="F195" s="267"/>
      <c r="G195" s="267"/>
      <c r="H195" s="267"/>
      <c r="I195" s="267"/>
      <c r="J195" s="267"/>
      <c r="K195" s="267"/>
      <c r="L195" s="267"/>
      <c r="M195" s="267"/>
      <c r="AE195" s="264"/>
      <c r="AF195" s="264"/>
      <c r="AG195" s="264"/>
      <c r="AH195" s="264"/>
      <c r="AI195" s="264"/>
      <c r="AJ195" s="264"/>
    </row>
    <row r="196" spans="3:36" x14ac:dyDescent="0.25">
      <c r="AE196" s="264"/>
      <c r="AF196" s="264"/>
      <c r="AG196" s="264"/>
      <c r="AH196" s="264"/>
      <c r="AI196" s="264"/>
      <c r="AJ196" s="264"/>
    </row>
    <row r="197" spans="3:36" ht="15" customHeight="1" x14ac:dyDescent="0.25">
      <c r="AE197" s="264"/>
      <c r="AF197" s="264"/>
      <c r="AG197" s="264"/>
      <c r="AH197" s="264"/>
      <c r="AI197" s="264"/>
      <c r="AJ197" s="264"/>
    </row>
    <row r="198" spans="3:36" ht="15.75" customHeight="1" x14ac:dyDescent="0.25">
      <c r="AE198" s="264"/>
      <c r="AF198" s="264"/>
      <c r="AG198" s="264"/>
      <c r="AH198" s="264"/>
      <c r="AI198" s="264"/>
      <c r="AJ198" s="264"/>
    </row>
    <row r="199" spans="3:36" x14ac:dyDescent="0.25">
      <c r="AE199" s="264"/>
      <c r="AF199" s="264"/>
      <c r="AG199" s="264"/>
      <c r="AH199" s="264"/>
      <c r="AI199" s="264"/>
      <c r="AJ199" s="264"/>
    </row>
    <row r="200" spans="3:36" x14ac:dyDescent="0.25">
      <c r="AE200" s="264"/>
      <c r="AF200" s="264"/>
      <c r="AG200" s="264"/>
      <c r="AH200" s="264"/>
      <c r="AI200" s="264"/>
      <c r="AJ200" s="264"/>
    </row>
    <row r="201" spans="3:36" x14ac:dyDescent="0.25">
      <c r="AE201" s="264"/>
      <c r="AF201" s="264"/>
      <c r="AG201" s="264"/>
      <c r="AH201" s="264"/>
      <c r="AI201" s="264"/>
      <c r="AJ201" s="264"/>
    </row>
    <row r="202" spans="3:36" x14ac:dyDescent="0.25">
      <c r="AE202" s="264"/>
      <c r="AF202" s="264"/>
      <c r="AG202" s="264"/>
      <c r="AH202" s="264"/>
      <c r="AI202" s="264"/>
      <c r="AJ202" s="264"/>
    </row>
    <row r="203" spans="3:36" x14ac:dyDescent="0.25">
      <c r="AE203" s="264"/>
      <c r="AF203" s="264"/>
      <c r="AG203" s="264"/>
      <c r="AH203" s="264"/>
      <c r="AI203" s="264"/>
      <c r="AJ203" s="264"/>
    </row>
    <row r="204" spans="3:36" x14ac:dyDescent="0.25">
      <c r="AE204" s="264"/>
      <c r="AF204" s="264"/>
      <c r="AG204" s="264"/>
      <c r="AH204" s="264"/>
      <c r="AI204" s="264"/>
      <c r="AJ204" s="264"/>
    </row>
    <row r="205" spans="3:36" x14ac:dyDescent="0.25">
      <c r="AE205" s="264"/>
      <c r="AF205" s="264"/>
      <c r="AG205" s="264"/>
      <c r="AH205" s="264"/>
      <c r="AI205" s="264"/>
      <c r="AJ205" s="264"/>
    </row>
    <row r="206" spans="3:36" ht="18.75" x14ac:dyDescent="0.45">
      <c r="J206" s="482" t="s">
        <v>1215</v>
      </c>
      <c r="K206" s="483"/>
      <c r="L206" s="483"/>
      <c r="M206" s="483"/>
      <c r="N206" s="483"/>
      <c r="O206" s="483"/>
      <c r="P206" s="484"/>
      <c r="T206" s="264">
        <v>6</v>
      </c>
      <c r="AE206" s="264"/>
      <c r="AF206" s="264"/>
      <c r="AG206" s="264"/>
      <c r="AH206" s="264"/>
      <c r="AI206" s="264"/>
      <c r="AJ206" s="264"/>
    </row>
    <row r="207" spans="3:36" ht="15.75" thickBot="1" x14ac:dyDescent="0.3">
      <c r="T207" s="264">
        <f>COUNTIFS(Sheet1!B:B,Sheet3!T206)</f>
        <v>22</v>
      </c>
      <c r="AE207" s="264"/>
      <c r="AF207" s="264"/>
      <c r="AG207" s="264"/>
      <c r="AH207" s="264"/>
      <c r="AI207" s="264"/>
      <c r="AJ207" s="264"/>
    </row>
    <row r="208" spans="3:36" ht="15" customHeight="1" x14ac:dyDescent="0.25">
      <c r="E208" s="279"/>
      <c r="F208" s="508" t="s">
        <v>1207</v>
      </c>
      <c r="G208" s="509"/>
      <c r="H208" s="509"/>
      <c r="I208" s="509"/>
      <c r="J208" s="509" t="s">
        <v>1208</v>
      </c>
      <c r="K208" s="509"/>
      <c r="L208" s="509"/>
      <c r="M208" s="511"/>
      <c r="AE208" s="264"/>
      <c r="AF208" s="264"/>
      <c r="AG208" s="264"/>
      <c r="AH208" s="264"/>
      <c r="AI208" s="264"/>
      <c r="AJ208" s="264"/>
    </row>
    <row r="209" spans="4:36" ht="15.75" customHeight="1" thickBot="1" x14ac:dyDescent="0.3">
      <c r="D209" s="266"/>
      <c r="E209" s="280"/>
      <c r="F209" s="495"/>
      <c r="G209" s="510"/>
      <c r="H209" s="510"/>
      <c r="I209" s="510"/>
      <c r="J209" s="510"/>
      <c r="K209" s="510"/>
      <c r="L209" s="510"/>
      <c r="M209" s="512"/>
      <c r="AE209" s="264"/>
      <c r="AF209" s="264"/>
      <c r="AG209" s="264"/>
      <c r="AH209" s="264"/>
      <c r="AI209" s="264"/>
      <c r="AJ209" s="264"/>
    </row>
    <row r="210" spans="4:36" ht="9.9499999999999993" customHeight="1" x14ac:dyDescent="0.25">
      <c r="D210" s="529" t="s">
        <v>350</v>
      </c>
      <c r="E210" s="530"/>
      <c r="F210" s="454">
        <f>COUNTIFS(Sheet1!I:I,Sheet2!C26,Sheet1!B:B,Sheet3!$T$206)</f>
        <v>5</v>
      </c>
      <c r="G210" s="455"/>
      <c r="H210" s="455"/>
      <c r="I210" s="516"/>
      <c r="J210" s="364">
        <f>F210/$F$218</f>
        <v>0.22727272727272727</v>
      </c>
      <c r="K210" s="364"/>
      <c r="L210" s="364"/>
      <c r="M210" s="365"/>
      <c r="AE210" s="264"/>
      <c r="AF210" s="264"/>
      <c r="AG210" s="264"/>
      <c r="AH210" s="264"/>
      <c r="AI210" s="264"/>
      <c r="AJ210" s="264"/>
    </row>
    <row r="211" spans="4:36" ht="9.9499999999999993" customHeight="1" x14ac:dyDescent="0.25">
      <c r="D211" s="531"/>
      <c r="E211" s="532"/>
      <c r="F211" s="457"/>
      <c r="G211" s="458"/>
      <c r="H211" s="458"/>
      <c r="I211" s="517"/>
      <c r="J211" s="364"/>
      <c r="K211" s="364"/>
      <c r="L211" s="364"/>
      <c r="M211" s="365"/>
      <c r="AE211" s="264"/>
      <c r="AF211" s="264"/>
      <c r="AG211" s="264"/>
      <c r="AH211" s="264"/>
      <c r="AI211" s="264"/>
      <c r="AJ211" s="264"/>
    </row>
    <row r="212" spans="4:36" ht="9.9499999999999993" customHeight="1" x14ac:dyDescent="0.25">
      <c r="D212" s="409" t="s">
        <v>349</v>
      </c>
      <c r="E212" s="526"/>
      <c r="F212" s="454">
        <f>COUNTIFS(Sheet1!I:I,Sheet2!C28,Sheet1!B:B,Sheet3!$T$206)</f>
        <v>12</v>
      </c>
      <c r="G212" s="455"/>
      <c r="H212" s="455"/>
      <c r="I212" s="516"/>
      <c r="J212" s="364">
        <f t="shared" ref="J212" si="15">F212/$F$218</f>
        <v>0.54545454545454541</v>
      </c>
      <c r="K212" s="364"/>
      <c r="L212" s="364"/>
      <c r="M212" s="365"/>
      <c r="AE212" s="264"/>
      <c r="AF212" s="264"/>
      <c r="AG212" s="264"/>
      <c r="AH212" s="264"/>
      <c r="AI212" s="264"/>
      <c r="AJ212" s="264"/>
    </row>
    <row r="213" spans="4:36" ht="9.9499999999999993" customHeight="1" x14ac:dyDescent="0.25">
      <c r="D213" s="409"/>
      <c r="E213" s="526"/>
      <c r="F213" s="457"/>
      <c r="G213" s="458"/>
      <c r="H213" s="458"/>
      <c r="I213" s="517"/>
      <c r="J213" s="364"/>
      <c r="K213" s="364"/>
      <c r="L213" s="364"/>
      <c r="M213" s="365"/>
      <c r="AE213" s="264"/>
      <c r="AF213" s="264"/>
      <c r="AG213" s="264"/>
      <c r="AH213" s="264"/>
      <c r="AI213" s="264"/>
      <c r="AJ213" s="264"/>
    </row>
    <row r="214" spans="4:36" ht="9.9499999999999993" customHeight="1" x14ac:dyDescent="0.25">
      <c r="D214" s="407" t="s">
        <v>351</v>
      </c>
      <c r="E214" s="527"/>
      <c r="F214" s="454">
        <f>COUNTIFS(Sheet1!I:I,Sheet2!C30,Sheet1!B:B,Sheet3!$T$206)</f>
        <v>4</v>
      </c>
      <c r="G214" s="455"/>
      <c r="H214" s="455"/>
      <c r="I214" s="516"/>
      <c r="J214" s="364">
        <f t="shared" ref="J214" si="16">F214/$F$218</f>
        <v>0.18181818181818182</v>
      </c>
      <c r="K214" s="364"/>
      <c r="L214" s="364"/>
      <c r="M214" s="365"/>
      <c r="AE214" s="264"/>
      <c r="AF214" s="264"/>
      <c r="AG214" s="264"/>
      <c r="AH214" s="264"/>
      <c r="AI214" s="264"/>
      <c r="AJ214" s="264"/>
    </row>
    <row r="215" spans="4:36" ht="9.9499999999999993" customHeight="1" x14ac:dyDescent="0.25">
      <c r="D215" s="407"/>
      <c r="E215" s="527"/>
      <c r="F215" s="457"/>
      <c r="G215" s="458"/>
      <c r="H215" s="458"/>
      <c r="I215" s="517"/>
      <c r="J215" s="364"/>
      <c r="K215" s="364"/>
      <c r="L215" s="364"/>
      <c r="M215" s="365"/>
      <c r="AE215" s="264"/>
      <c r="AF215" s="264"/>
      <c r="AG215" s="264"/>
      <c r="AH215" s="264"/>
      <c r="AI215" s="264"/>
      <c r="AJ215" s="264"/>
    </row>
    <row r="216" spans="4:36" ht="9.9499999999999993" customHeight="1" x14ac:dyDescent="0.25">
      <c r="D216" s="391" t="s">
        <v>1195</v>
      </c>
      <c r="E216" s="528"/>
      <c r="F216" s="362">
        <f>T207-F210-F212-F214</f>
        <v>1</v>
      </c>
      <c r="G216" s="363"/>
      <c r="H216" s="363"/>
      <c r="I216" s="363"/>
      <c r="J216" s="364">
        <f t="shared" ref="J216" si="17">F216/$F$218</f>
        <v>4.5454545454545456E-2</v>
      </c>
      <c r="K216" s="364"/>
      <c r="L216" s="364"/>
      <c r="M216" s="365"/>
      <c r="AE216" s="264"/>
      <c r="AF216" s="264"/>
      <c r="AG216" s="264"/>
      <c r="AH216" s="264"/>
      <c r="AI216" s="264"/>
      <c r="AJ216" s="264"/>
    </row>
    <row r="217" spans="4:36" ht="9.9499999999999993" customHeight="1" x14ac:dyDescent="0.25">
      <c r="D217" s="391"/>
      <c r="E217" s="528"/>
      <c r="F217" s="362"/>
      <c r="G217" s="363"/>
      <c r="H217" s="363"/>
      <c r="I217" s="363"/>
      <c r="J217" s="364"/>
      <c r="K217" s="364"/>
      <c r="L217" s="364"/>
      <c r="M217" s="365"/>
      <c r="AE217" s="264"/>
      <c r="AF217" s="264"/>
      <c r="AG217" s="264"/>
      <c r="AH217" s="264"/>
      <c r="AI217" s="264"/>
      <c r="AJ217" s="264"/>
    </row>
    <row r="218" spans="4:36" ht="9.9499999999999993" customHeight="1" x14ac:dyDescent="0.25">
      <c r="D218" s="495" t="s">
        <v>1206</v>
      </c>
      <c r="E218" s="512"/>
      <c r="F218" s="518">
        <f>T207</f>
        <v>22</v>
      </c>
      <c r="G218" s="519"/>
      <c r="H218" s="519"/>
      <c r="I218" s="519"/>
      <c r="J218" s="522">
        <f>F218/F218</f>
        <v>1</v>
      </c>
      <c r="K218" s="523"/>
      <c r="L218" s="523"/>
      <c r="M218" s="523"/>
      <c r="AE218" s="264"/>
      <c r="AF218" s="264"/>
      <c r="AG218" s="264"/>
      <c r="AH218" s="264"/>
      <c r="AI218" s="264"/>
      <c r="AJ218" s="264"/>
    </row>
    <row r="219" spans="4:36" ht="9.9499999999999993" customHeight="1" thickBot="1" x14ac:dyDescent="0.3">
      <c r="D219" s="497"/>
      <c r="E219" s="515"/>
      <c r="F219" s="520"/>
      <c r="G219" s="521"/>
      <c r="H219" s="521"/>
      <c r="I219" s="521"/>
      <c r="J219" s="524"/>
      <c r="K219" s="525"/>
      <c r="L219" s="525"/>
      <c r="M219" s="525"/>
      <c r="AE219" s="264"/>
      <c r="AF219" s="264"/>
      <c r="AG219" s="264"/>
      <c r="AH219" s="264"/>
      <c r="AI219" s="264"/>
      <c r="AJ219" s="264"/>
    </row>
    <row r="220" spans="4:36" ht="9.9499999999999993" customHeight="1" x14ac:dyDescent="0.25">
      <c r="AE220" s="264"/>
      <c r="AF220" s="264"/>
      <c r="AG220" s="264"/>
      <c r="AH220" s="264"/>
      <c r="AI220" s="264"/>
      <c r="AJ220" s="264"/>
    </row>
    <row r="221" spans="4:36" ht="9.9499999999999993" customHeight="1" x14ac:dyDescent="0.25">
      <c r="AE221" s="264"/>
      <c r="AF221" s="264"/>
      <c r="AG221" s="264"/>
      <c r="AH221" s="264"/>
      <c r="AI221" s="264"/>
      <c r="AJ221" s="264"/>
    </row>
    <row r="222" spans="4:36" ht="9.9499999999999993" customHeight="1" x14ac:dyDescent="0.25">
      <c r="AE222" s="264"/>
      <c r="AF222" s="264"/>
      <c r="AG222" s="264"/>
      <c r="AH222" s="264"/>
      <c r="AI222" s="264"/>
      <c r="AJ222" s="264"/>
    </row>
    <row r="223" spans="4:36" ht="9.9499999999999993" customHeight="1" x14ac:dyDescent="0.25">
      <c r="AE223" s="264"/>
      <c r="AF223" s="264"/>
      <c r="AG223" s="264"/>
      <c r="AH223" s="264"/>
      <c r="AI223" s="264"/>
      <c r="AJ223" s="264"/>
    </row>
    <row r="224" spans="4:36" x14ac:dyDescent="0.25">
      <c r="AE224" s="264"/>
      <c r="AF224" s="264"/>
      <c r="AG224" s="264"/>
      <c r="AH224" s="264"/>
      <c r="AI224" s="264"/>
      <c r="AJ224" s="264"/>
    </row>
    <row r="225" spans="4:36" x14ac:dyDescent="0.25">
      <c r="AE225" s="264"/>
      <c r="AF225" s="264"/>
      <c r="AG225" s="264"/>
      <c r="AH225" s="264"/>
      <c r="AI225" s="264"/>
      <c r="AJ225" s="264"/>
    </row>
    <row r="226" spans="4:36" x14ac:dyDescent="0.25">
      <c r="AE226" s="264"/>
      <c r="AF226" s="264"/>
      <c r="AG226" s="264"/>
      <c r="AH226" s="264"/>
      <c r="AI226" s="264"/>
      <c r="AJ226" s="264"/>
    </row>
    <row r="227" spans="4:36" x14ac:dyDescent="0.25">
      <c r="AE227" s="264"/>
      <c r="AF227" s="264"/>
      <c r="AG227" s="264"/>
      <c r="AH227" s="264"/>
      <c r="AI227" s="264"/>
      <c r="AJ227" s="264"/>
    </row>
    <row r="228" spans="4:36" x14ac:dyDescent="0.25">
      <c r="AE228" s="264"/>
      <c r="AF228" s="264"/>
      <c r="AG228" s="264"/>
      <c r="AH228" s="264"/>
      <c r="AI228" s="264"/>
      <c r="AJ228" s="264"/>
    </row>
    <row r="229" spans="4:36" x14ac:dyDescent="0.25">
      <c r="AE229" s="264"/>
      <c r="AF229" s="264"/>
      <c r="AG229" s="264"/>
      <c r="AH229" s="264"/>
      <c r="AI229" s="264"/>
      <c r="AJ229" s="264"/>
    </row>
    <row r="230" spans="4:36" x14ac:dyDescent="0.25">
      <c r="AE230" s="264"/>
      <c r="AF230" s="264"/>
      <c r="AG230" s="264"/>
      <c r="AH230" s="264"/>
      <c r="AI230" s="264"/>
      <c r="AJ230" s="264"/>
    </row>
    <row r="231" spans="4:36" x14ac:dyDescent="0.25">
      <c r="AE231" s="264"/>
      <c r="AF231" s="264"/>
      <c r="AG231" s="264"/>
      <c r="AH231" s="264"/>
      <c r="AI231" s="264"/>
      <c r="AJ231" s="264"/>
    </row>
    <row r="232" spans="4:36" ht="20.100000000000001" customHeight="1" x14ac:dyDescent="0.25">
      <c r="AE232" s="264"/>
      <c r="AF232" s="264"/>
      <c r="AG232" s="264"/>
      <c r="AH232" s="264"/>
      <c r="AI232" s="264"/>
      <c r="AJ232" s="264"/>
    </row>
    <row r="233" spans="4:36" ht="20.100000000000001" customHeight="1" x14ac:dyDescent="0.25">
      <c r="AE233" s="264"/>
      <c r="AF233" s="264"/>
      <c r="AG233" s="264"/>
      <c r="AH233" s="264"/>
      <c r="AI233" s="264"/>
      <c r="AJ233" s="264"/>
    </row>
    <row r="234" spans="4:36" ht="18.75" x14ac:dyDescent="0.45">
      <c r="E234" s="479" t="s">
        <v>1209</v>
      </c>
      <c r="F234" s="480"/>
      <c r="G234" s="480"/>
      <c r="H234" s="480"/>
      <c r="I234" s="480"/>
      <c r="J234" s="480"/>
      <c r="K234" s="480"/>
      <c r="L234" s="480"/>
      <c r="M234" s="480"/>
      <c r="N234" s="480"/>
      <c r="O234" s="480"/>
      <c r="P234" s="481"/>
      <c r="AE234" s="264"/>
      <c r="AF234" s="264"/>
      <c r="AG234" s="264"/>
      <c r="AH234" s="264"/>
      <c r="AI234" s="264"/>
      <c r="AJ234" s="264"/>
    </row>
    <row r="235" spans="4:36" x14ac:dyDescent="0.25">
      <c r="AE235" s="264"/>
      <c r="AF235" s="264"/>
      <c r="AG235" s="264"/>
      <c r="AH235" s="264"/>
      <c r="AI235" s="264"/>
      <c r="AJ235" s="264"/>
    </row>
    <row r="236" spans="4:36" ht="18.75" x14ac:dyDescent="0.45">
      <c r="G236" s="482" t="s">
        <v>1216</v>
      </c>
      <c r="H236" s="483"/>
      <c r="I236" s="483"/>
      <c r="J236" s="483"/>
      <c r="K236" s="483"/>
      <c r="L236" s="483"/>
      <c r="M236" s="483"/>
      <c r="N236" s="483"/>
      <c r="O236" s="483"/>
      <c r="P236" s="484"/>
      <c r="T236" s="264">
        <v>7</v>
      </c>
      <c r="AE236" s="264"/>
      <c r="AF236" s="264"/>
      <c r="AG236" s="264"/>
      <c r="AH236" s="264"/>
      <c r="AI236" s="264"/>
      <c r="AJ236" s="264"/>
    </row>
    <row r="237" spans="4:36" ht="15.75" thickBot="1" x14ac:dyDescent="0.3">
      <c r="T237" s="264">
        <f>COUNTIFS(Sheet1!B:B,Sheet3!T236)</f>
        <v>23</v>
      </c>
      <c r="AE237" s="264"/>
      <c r="AF237" s="264"/>
      <c r="AG237" s="264"/>
      <c r="AH237" s="264"/>
      <c r="AI237" s="264"/>
      <c r="AJ237" s="264"/>
    </row>
    <row r="238" spans="4:36" ht="15" customHeight="1" x14ac:dyDescent="0.25">
      <c r="E238" s="279"/>
      <c r="F238" s="508" t="s">
        <v>1207</v>
      </c>
      <c r="G238" s="509"/>
      <c r="H238" s="509"/>
      <c r="I238" s="509"/>
      <c r="J238" s="509" t="s">
        <v>1208</v>
      </c>
      <c r="K238" s="509"/>
      <c r="L238" s="509"/>
      <c r="M238" s="511"/>
      <c r="AE238" s="264"/>
      <c r="AF238" s="264"/>
      <c r="AG238" s="264"/>
      <c r="AH238" s="264"/>
      <c r="AI238" s="264"/>
      <c r="AJ238" s="264"/>
    </row>
    <row r="239" spans="4:36" ht="15.75" customHeight="1" thickBot="1" x14ac:dyDescent="0.3">
      <c r="D239" s="266"/>
      <c r="E239" s="280"/>
      <c r="F239" s="495"/>
      <c r="G239" s="510"/>
      <c r="H239" s="510"/>
      <c r="I239" s="510"/>
      <c r="J239" s="510"/>
      <c r="K239" s="510"/>
      <c r="L239" s="510"/>
      <c r="M239" s="512"/>
      <c r="AE239" s="264"/>
      <c r="AF239" s="264"/>
      <c r="AG239" s="264"/>
      <c r="AH239" s="264"/>
      <c r="AI239" s="264"/>
      <c r="AJ239" s="264"/>
    </row>
    <row r="240" spans="4:36" ht="9.9499999999999993" customHeight="1" x14ac:dyDescent="0.25">
      <c r="D240" s="397" t="s">
        <v>350</v>
      </c>
      <c r="E240" s="513"/>
      <c r="F240" s="362">
        <f>COUNTIFS(Sheet1!I:I,Sheet2!C26,Sheet1!B:B,Sheet3!$T$236)</f>
        <v>5</v>
      </c>
      <c r="G240" s="363"/>
      <c r="H240" s="363"/>
      <c r="I240" s="363"/>
      <c r="J240" s="364">
        <f>F240/$F$248</f>
        <v>0.21739130434782608</v>
      </c>
      <c r="K240" s="364"/>
      <c r="L240" s="364"/>
      <c r="M240" s="365"/>
      <c r="N240" s="265"/>
      <c r="AE240" s="264"/>
      <c r="AF240" s="264"/>
      <c r="AG240" s="264"/>
      <c r="AH240" s="264"/>
      <c r="AI240" s="264"/>
      <c r="AJ240" s="264"/>
    </row>
    <row r="241" spans="3:36" ht="9.9499999999999993" customHeight="1" x14ac:dyDescent="0.25">
      <c r="D241" s="399"/>
      <c r="E241" s="514"/>
      <c r="F241" s="362"/>
      <c r="G241" s="363"/>
      <c r="H241" s="363"/>
      <c r="I241" s="363"/>
      <c r="J241" s="364"/>
      <c r="K241" s="364"/>
      <c r="L241" s="364"/>
      <c r="M241" s="365"/>
      <c r="N241" s="265"/>
      <c r="AE241" s="264"/>
      <c r="AF241" s="264"/>
      <c r="AG241" s="264"/>
      <c r="AH241" s="264"/>
      <c r="AI241" s="264"/>
      <c r="AJ241" s="264"/>
    </row>
    <row r="242" spans="3:36" ht="9.9499999999999993" customHeight="1" x14ac:dyDescent="0.25">
      <c r="C242" s="279"/>
      <c r="D242" s="409" t="s">
        <v>349</v>
      </c>
      <c r="E242" s="526"/>
      <c r="F242" s="362">
        <f>COUNTIFS(Sheet1!I:I,Sheet2!C28,Sheet1!B:B,Sheet3!$T$236)</f>
        <v>11</v>
      </c>
      <c r="G242" s="363"/>
      <c r="H242" s="363"/>
      <c r="I242" s="363"/>
      <c r="J242" s="364">
        <f t="shared" ref="J242" si="18">F242/$F$248</f>
        <v>0.47826086956521741</v>
      </c>
      <c r="K242" s="364"/>
      <c r="L242" s="364"/>
      <c r="M242" s="365"/>
      <c r="N242" s="265"/>
      <c r="AE242" s="264"/>
      <c r="AF242" s="264"/>
      <c r="AG242" s="264"/>
      <c r="AH242" s="264"/>
      <c r="AI242" s="264"/>
      <c r="AJ242" s="264"/>
    </row>
    <row r="243" spans="3:36" ht="9.9499999999999993" customHeight="1" x14ac:dyDescent="0.25">
      <c r="C243" s="279"/>
      <c r="D243" s="409"/>
      <c r="E243" s="526"/>
      <c r="F243" s="362"/>
      <c r="G243" s="363"/>
      <c r="H243" s="363"/>
      <c r="I243" s="363"/>
      <c r="J243" s="364"/>
      <c r="K243" s="364"/>
      <c r="L243" s="364"/>
      <c r="M243" s="365"/>
      <c r="N243" s="265"/>
      <c r="AE243" s="264"/>
      <c r="AF243" s="264"/>
      <c r="AG243" s="264"/>
      <c r="AH243" s="264"/>
      <c r="AI243" s="264"/>
      <c r="AJ243" s="264"/>
    </row>
    <row r="244" spans="3:36" ht="9.9499999999999993" customHeight="1" x14ac:dyDescent="0.25">
      <c r="C244" s="279"/>
      <c r="D244" s="407" t="s">
        <v>351</v>
      </c>
      <c r="E244" s="527"/>
      <c r="F244" s="362">
        <f>COUNTIFS(Sheet1!I:I,Sheet2!C30,Sheet1!B:B,Sheet3!$T$236)</f>
        <v>4</v>
      </c>
      <c r="G244" s="363"/>
      <c r="H244" s="363"/>
      <c r="I244" s="363"/>
      <c r="J244" s="364">
        <f t="shared" ref="J244" si="19">F244/$F$248</f>
        <v>0.17391304347826086</v>
      </c>
      <c r="K244" s="364"/>
      <c r="L244" s="364"/>
      <c r="M244" s="365"/>
      <c r="N244" s="265"/>
      <c r="AE244" s="264"/>
      <c r="AF244" s="264"/>
      <c r="AG244" s="264"/>
      <c r="AH244" s="264"/>
      <c r="AI244" s="264"/>
      <c r="AJ244" s="264"/>
    </row>
    <row r="245" spans="3:36" ht="9.9499999999999993" customHeight="1" x14ac:dyDescent="0.25">
      <c r="C245" s="279"/>
      <c r="D245" s="407"/>
      <c r="E245" s="527"/>
      <c r="F245" s="362"/>
      <c r="G245" s="363"/>
      <c r="H245" s="363"/>
      <c r="I245" s="363"/>
      <c r="J245" s="364"/>
      <c r="K245" s="364"/>
      <c r="L245" s="364"/>
      <c r="M245" s="365"/>
      <c r="N245" s="265"/>
      <c r="AE245" s="264"/>
      <c r="AF245" s="264"/>
      <c r="AG245" s="264"/>
      <c r="AH245" s="264"/>
      <c r="AI245" s="264"/>
      <c r="AJ245" s="264"/>
    </row>
    <row r="246" spans="3:36" ht="9.9499999999999993" customHeight="1" x14ac:dyDescent="0.25">
      <c r="C246" s="279"/>
      <c r="D246" s="391" t="s">
        <v>1195</v>
      </c>
      <c r="E246" s="528"/>
      <c r="F246" s="362">
        <f>T237-F240-F242-F244</f>
        <v>3</v>
      </c>
      <c r="G246" s="363"/>
      <c r="H246" s="363"/>
      <c r="I246" s="363"/>
      <c r="J246" s="364">
        <f t="shared" ref="J246" si="20">F246/$F$248</f>
        <v>0.13043478260869565</v>
      </c>
      <c r="K246" s="364"/>
      <c r="L246" s="364"/>
      <c r="M246" s="365"/>
      <c r="N246" s="265"/>
      <c r="AE246" s="264"/>
      <c r="AF246" s="264"/>
      <c r="AG246" s="264"/>
      <c r="AH246" s="264"/>
      <c r="AI246" s="264"/>
      <c r="AJ246" s="264"/>
    </row>
    <row r="247" spans="3:36" ht="9.9499999999999993" customHeight="1" x14ac:dyDescent="0.25">
      <c r="C247" s="279"/>
      <c r="D247" s="391"/>
      <c r="E247" s="528"/>
      <c r="F247" s="362"/>
      <c r="G247" s="363"/>
      <c r="H247" s="363"/>
      <c r="I247" s="363"/>
      <c r="J247" s="364"/>
      <c r="K247" s="364"/>
      <c r="L247" s="364"/>
      <c r="M247" s="365"/>
      <c r="N247" s="265"/>
      <c r="AE247" s="264"/>
      <c r="AF247" s="264"/>
      <c r="AG247" s="264"/>
      <c r="AH247" s="264"/>
      <c r="AI247" s="264"/>
      <c r="AJ247" s="264"/>
    </row>
    <row r="248" spans="3:36" ht="9.9499999999999993" customHeight="1" x14ac:dyDescent="0.25">
      <c r="C248" s="279"/>
      <c r="D248" s="495" t="s">
        <v>1206</v>
      </c>
      <c r="E248" s="512"/>
      <c r="F248" s="518">
        <f>T237</f>
        <v>23</v>
      </c>
      <c r="G248" s="519"/>
      <c r="H248" s="519"/>
      <c r="I248" s="519"/>
      <c r="J248" s="522">
        <f>F248/F248</f>
        <v>1</v>
      </c>
      <c r="K248" s="523"/>
      <c r="L248" s="523"/>
      <c r="M248" s="523"/>
      <c r="N248" s="265"/>
      <c r="AE248" s="264"/>
      <c r="AF248" s="264"/>
      <c r="AG248" s="264"/>
      <c r="AH248" s="264"/>
      <c r="AI248" s="264"/>
      <c r="AJ248" s="264"/>
    </row>
    <row r="249" spans="3:36" ht="9.9499999999999993" customHeight="1" thickBot="1" x14ac:dyDescent="0.3">
      <c r="C249" s="279"/>
      <c r="D249" s="497"/>
      <c r="E249" s="515"/>
      <c r="F249" s="520"/>
      <c r="G249" s="521"/>
      <c r="H249" s="521"/>
      <c r="I249" s="521"/>
      <c r="J249" s="524"/>
      <c r="K249" s="525"/>
      <c r="L249" s="525"/>
      <c r="M249" s="525"/>
      <c r="N249" s="265"/>
      <c r="AE249" s="264"/>
      <c r="AF249" s="264"/>
      <c r="AG249" s="264"/>
      <c r="AH249" s="264"/>
      <c r="AI249" s="264"/>
      <c r="AJ249" s="264"/>
    </row>
    <row r="250" spans="3:36" ht="9.9499999999999993" customHeight="1" x14ac:dyDescent="0.25">
      <c r="C250" s="279"/>
      <c r="N250" s="265"/>
      <c r="AE250" s="264"/>
      <c r="AF250" s="264"/>
      <c r="AG250" s="264"/>
      <c r="AH250" s="264"/>
      <c r="AI250" s="264"/>
      <c r="AJ250" s="264"/>
    </row>
    <row r="251" spans="3:36" ht="9.9499999999999993" customHeight="1" x14ac:dyDescent="0.25">
      <c r="C251" s="279"/>
      <c r="N251" s="265"/>
      <c r="AE251" s="264"/>
      <c r="AF251" s="264"/>
      <c r="AG251" s="264"/>
      <c r="AH251" s="264"/>
      <c r="AI251" s="264"/>
      <c r="AJ251" s="264"/>
    </row>
    <row r="252" spans="3:36" x14ac:dyDescent="0.25">
      <c r="D252" s="267"/>
      <c r="E252" s="267"/>
      <c r="F252" s="267"/>
      <c r="G252" s="267"/>
      <c r="H252" s="267"/>
      <c r="I252" s="267"/>
      <c r="J252" s="267"/>
      <c r="K252" s="267"/>
      <c r="L252" s="267"/>
      <c r="M252" s="267"/>
      <c r="AE252" s="264"/>
      <c r="AF252" s="264"/>
      <c r="AG252" s="264"/>
      <c r="AH252" s="264"/>
      <c r="AI252" s="264"/>
      <c r="AJ252" s="264"/>
    </row>
    <row r="253" spans="3:36" x14ac:dyDescent="0.25">
      <c r="AE253" s="264"/>
      <c r="AF253" s="264"/>
      <c r="AG253" s="264"/>
      <c r="AH253" s="264"/>
      <c r="AI253" s="264"/>
      <c r="AJ253" s="264"/>
    </row>
    <row r="254" spans="3:36" ht="15" customHeight="1" x14ac:dyDescent="0.25">
      <c r="AE254" s="264"/>
      <c r="AF254" s="264"/>
      <c r="AG254" s="264"/>
      <c r="AH254" s="264"/>
      <c r="AI254" s="264"/>
      <c r="AJ254" s="264"/>
    </row>
    <row r="255" spans="3:36" ht="15.75" customHeight="1" x14ac:dyDescent="0.25">
      <c r="AE255" s="264"/>
      <c r="AF255" s="264"/>
      <c r="AG255" s="264"/>
      <c r="AH255" s="264"/>
      <c r="AI255" s="264"/>
      <c r="AJ255" s="264"/>
    </row>
    <row r="256" spans="3:36" x14ac:dyDescent="0.25">
      <c r="AE256" s="264"/>
      <c r="AF256" s="264"/>
      <c r="AG256" s="264"/>
      <c r="AH256" s="264"/>
      <c r="AI256" s="264"/>
      <c r="AJ256" s="264"/>
    </row>
    <row r="257" spans="4:36" x14ac:dyDescent="0.25">
      <c r="AE257" s="264"/>
      <c r="AF257" s="264"/>
      <c r="AG257" s="264"/>
      <c r="AH257" s="264"/>
      <c r="AI257" s="264"/>
      <c r="AJ257" s="264"/>
    </row>
    <row r="258" spans="4:36" x14ac:dyDescent="0.25">
      <c r="AE258" s="264"/>
      <c r="AF258" s="264"/>
      <c r="AG258" s="264"/>
      <c r="AH258" s="264"/>
      <c r="AI258" s="264"/>
      <c r="AJ258" s="264"/>
    </row>
    <row r="259" spans="4:36" x14ac:dyDescent="0.25">
      <c r="AE259" s="264"/>
      <c r="AF259" s="264"/>
      <c r="AG259" s="264"/>
      <c r="AH259" s="264"/>
      <c r="AI259" s="264"/>
      <c r="AJ259" s="264"/>
    </row>
    <row r="260" spans="4:36" x14ac:dyDescent="0.25">
      <c r="AE260" s="264"/>
      <c r="AF260" s="264"/>
      <c r="AG260" s="264"/>
      <c r="AH260" s="264"/>
      <c r="AI260" s="264"/>
      <c r="AJ260" s="264"/>
    </row>
    <row r="261" spans="4:36" x14ac:dyDescent="0.25">
      <c r="AE261" s="264"/>
      <c r="AF261" s="264"/>
      <c r="AG261" s="264"/>
      <c r="AH261" s="264"/>
      <c r="AI261" s="264"/>
      <c r="AJ261" s="264"/>
    </row>
    <row r="262" spans="4:36" x14ac:dyDescent="0.25">
      <c r="AE262" s="264"/>
      <c r="AF262" s="264"/>
      <c r="AG262" s="264"/>
      <c r="AH262" s="264"/>
      <c r="AI262" s="264"/>
      <c r="AJ262" s="264"/>
    </row>
    <row r="263" spans="4:36" ht="18.75" x14ac:dyDescent="0.45">
      <c r="J263" s="482" t="s">
        <v>1217</v>
      </c>
      <c r="K263" s="483"/>
      <c r="L263" s="483"/>
      <c r="M263" s="483"/>
      <c r="N263" s="483"/>
      <c r="O263" s="483"/>
      <c r="P263" s="484"/>
      <c r="T263" s="264">
        <v>8</v>
      </c>
      <c r="AE263" s="264"/>
      <c r="AF263" s="264"/>
      <c r="AG263" s="264"/>
      <c r="AH263" s="264"/>
      <c r="AI263" s="264"/>
      <c r="AJ263" s="264"/>
    </row>
    <row r="264" spans="4:36" ht="15.75" thickBot="1" x14ac:dyDescent="0.3">
      <c r="T264" s="264">
        <f>COUNTIFS(Sheet1!B:B,Sheet3!T263)</f>
        <v>35</v>
      </c>
      <c r="AE264" s="264"/>
      <c r="AF264" s="264"/>
      <c r="AG264" s="264"/>
      <c r="AH264" s="264"/>
      <c r="AI264" s="264"/>
      <c r="AJ264" s="264"/>
    </row>
    <row r="265" spans="4:36" ht="15" customHeight="1" x14ac:dyDescent="0.25">
      <c r="E265" s="279"/>
      <c r="F265" s="508" t="s">
        <v>1207</v>
      </c>
      <c r="G265" s="509"/>
      <c r="H265" s="509"/>
      <c r="I265" s="509"/>
      <c r="J265" s="509" t="s">
        <v>1208</v>
      </c>
      <c r="K265" s="509"/>
      <c r="L265" s="509"/>
      <c r="M265" s="511"/>
      <c r="AE265" s="264"/>
      <c r="AF265" s="264"/>
      <c r="AG265" s="264"/>
      <c r="AH265" s="264"/>
      <c r="AI265" s="264"/>
      <c r="AJ265" s="264"/>
    </row>
    <row r="266" spans="4:36" ht="15.75" customHeight="1" thickBot="1" x14ac:dyDescent="0.3">
      <c r="D266" s="266"/>
      <c r="E266" s="280"/>
      <c r="F266" s="495"/>
      <c r="G266" s="510"/>
      <c r="H266" s="510"/>
      <c r="I266" s="510"/>
      <c r="J266" s="510"/>
      <c r="K266" s="510"/>
      <c r="L266" s="510"/>
      <c r="M266" s="512"/>
      <c r="AE266" s="264"/>
      <c r="AF266" s="264"/>
      <c r="AG266" s="264"/>
      <c r="AH266" s="264"/>
      <c r="AI266" s="264"/>
      <c r="AJ266" s="264"/>
    </row>
    <row r="267" spans="4:36" ht="9.9499999999999993" customHeight="1" x14ac:dyDescent="0.25">
      <c r="D267" s="397" t="s">
        <v>350</v>
      </c>
      <c r="E267" s="513"/>
      <c r="F267" s="362">
        <f>COUNTIFS(Sheet1!I:I,Sheet2!C26,Sheet1!B:B,Sheet3!$T$263)</f>
        <v>19</v>
      </c>
      <c r="G267" s="363"/>
      <c r="H267" s="363"/>
      <c r="I267" s="363"/>
      <c r="J267" s="364">
        <f>F267/$F$275</f>
        <v>0.54285714285714282</v>
      </c>
      <c r="K267" s="364"/>
      <c r="L267" s="364"/>
      <c r="M267" s="365"/>
      <c r="AE267" s="264"/>
      <c r="AF267" s="264"/>
      <c r="AG267" s="264"/>
      <c r="AH267" s="264"/>
      <c r="AI267" s="264"/>
      <c r="AJ267" s="264"/>
    </row>
    <row r="268" spans="4:36" ht="9.9499999999999993" customHeight="1" x14ac:dyDescent="0.25">
      <c r="D268" s="399"/>
      <c r="E268" s="514"/>
      <c r="F268" s="362"/>
      <c r="G268" s="363"/>
      <c r="H268" s="363"/>
      <c r="I268" s="363"/>
      <c r="J268" s="364"/>
      <c r="K268" s="364"/>
      <c r="L268" s="364"/>
      <c r="M268" s="365"/>
      <c r="AE268" s="264"/>
      <c r="AF268" s="264"/>
      <c r="AG268" s="264"/>
      <c r="AH268" s="264"/>
      <c r="AI268" s="264"/>
      <c r="AJ268" s="264"/>
    </row>
    <row r="269" spans="4:36" ht="9.9499999999999993" customHeight="1" x14ac:dyDescent="0.25">
      <c r="D269" s="409" t="s">
        <v>349</v>
      </c>
      <c r="E269" s="526"/>
      <c r="F269" s="362">
        <f>COUNTIFS(Sheet1!I:I,Sheet2!C28,Sheet1!B:B,Sheet3!$T$263)</f>
        <v>7</v>
      </c>
      <c r="G269" s="363"/>
      <c r="H269" s="363"/>
      <c r="I269" s="363"/>
      <c r="J269" s="364">
        <f t="shared" ref="J269" si="21">F269/$F$275</f>
        <v>0.2</v>
      </c>
      <c r="K269" s="364"/>
      <c r="L269" s="364"/>
      <c r="M269" s="365"/>
      <c r="AE269" s="264"/>
      <c r="AF269" s="264"/>
      <c r="AG269" s="264"/>
      <c r="AH269" s="264"/>
      <c r="AI269" s="264"/>
      <c r="AJ269" s="264"/>
    </row>
    <row r="270" spans="4:36" ht="9.9499999999999993" customHeight="1" x14ac:dyDescent="0.25">
      <c r="D270" s="409"/>
      <c r="E270" s="526"/>
      <c r="F270" s="362"/>
      <c r="G270" s="363"/>
      <c r="H270" s="363"/>
      <c r="I270" s="363"/>
      <c r="J270" s="364"/>
      <c r="K270" s="364"/>
      <c r="L270" s="364"/>
      <c r="M270" s="365"/>
      <c r="AE270" s="264"/>
      <c r="AF270" s="264"/>
      <c r="AG270" s="264"/>
      <c r="AH270" s="264"/>
      <c r="AI270" s="264"/>
      <c r="AJ270" s="264"/>
    </row>
    <row r="271" spans="4:36" ht="9.9499999999999993" customHeight="1" x14ac:dyDescent="0.25">
      <c r="D271" s="407" t="s">
        <v>351</v>
      </c>
      <c r="E271" s="527"/>
      <c r="F271" s="362">
        <f>COUNTIFS(Sheet1!I:I,Sheet2!C30,Sheet1!B:B,Sheet3!$T$263)</f>
        <v>7</v>
      </c>
      <c r="G271" s="363"/>
      <c r="H271" s="363"/>
      <c r="I271" s="363"/>
      <c r="J271" s="364">
        <f t="shared" ref="J271" si="22">F271/$F$275</f>
        <v>0.2</v>
      </c>
      <c r="K271" s="364"/>
      <c r="L271" s="364"/>
      <c r="M271" s="365"/>
      <c r="AE271" s="264"/>
      <c r="AF271" s="264"/>
      <c r="AG271" s="264"/>
      <c r="AH271" s="264"/>
      <c r="AI271" s="264"/>
      <c r="AJ271" s="264"/>
    </row>
    <row r="272" spans="4:36" ht="9.9499999999999993" customHeight="1" x14ac:dyDescent="0.25">
      <c r="D272" s="407"/>
      <c r="E272" s="527"/>
      <c r="F272" s="362"/>
      <c r="G272" s="363"/>
      <c r="H272" s="363"/>
      <c r="I272" s="363"/>
      <c r="J272" s="364"/>
      <c r="K272" s="364"/>
      <c r="L272" s="364"/>
      <c r="M272" s="365"/>
      <c r="AE272" s="264"/>
      <c r="AF272" s="264"/>
      <c r="AG272" s="264"/>
      <c r="AH272" s="264"/>
      <c r="AI272" s="264"/>
      <c r="AJ272" s="264"/>
    </row>
    <row r="273" spans="4:36" ht="9.9499999999999993" customHeight="1" x14ac:dyDescent="0.25">
      <c r="D273" s="391" t="s">
        <v>1195</v>
      </c>
      <c r="E273" s="528"/>
      <c r="F273" s="362">
        <f>T264-F267-F269-F271</f>
        <v>2</v>
      </c>
      <c r="G273" s="363"/>
      <c r="H273" s="363"/>
      <c r="I273" s="363"/>
      <c r="J273" s="364">
        <f t="shared" ref="J273" si="23">F273/$F$275</f>
        <v>5.7142857142857141E-2</v>
      </c>
      <c r="K273" s="364"/>
      <c r="L273" s="364"/>
      <c r="M273" s="365"/>
      <c r="AE273" s="264"/>
      <c r="AF273" s="264"/>
      <c r="AG273" s="264"/>
      <c r="AH273" s="264"/>
      <c r="AI273" s="264"/>
      <c r="AJ273" s="264"/>
    </row>
    <row r="274" spans="4:36" ht="9.9499999999999993" customHeight="1" x14ac:dyDescent="0.25">
      <c r="D274" s="391"/>
      <c r="E274" s="528"/>
      <c r="F274" s="362"/>
      <c r="G274" s="363"/>
      <c r="H274" s="363"/>
      <c r="I274" s="363"/>
      <c r="J274" s="364"/>
      <c r="K274" s="364"/>
      <c r="L274" s="364"/>
      <c r="M274" s="365"/>
      <c r="AE274" s="264"/>
      <c r="AF274" s="264"/>
      <c r="AG274" s="264"/>
      <c r="AH274" s="264"/>
      <c r="AI274" s="264"/>
      <c r="AJ274" s="264"/>
    </row>
    <row r="275" spans="4:36" ht="9.9499999999999993" customHeight="1" x14ac:dyDescent="0.25">
      <c r="D275" s="495" t="s">
        <v>1206</v>
      </c>
      <c r="E275" s="512"/>
      <c r="F275" s="518">
        <f>T264</f>
        <v>35</v>
      </c>
      <c r="G275" s="519"/>
      <c r="H275" s="519"/>
      <c r="I275" s="519"/>
      <c r="J275" s="522">
        <f>F275/F275</f>
        <v>1</v>
      </c>
      <c r="K275" s="523"/>
      <c r="L275" s="523"/>
      <c r="M275" s="523"/>
      <c r="AE275" s="264"/>
      <c r="AF275" s="264"/>
      <c r="AG275" s="264"/>
      <c r="AH275" s="264"/>
      <c r="AI275" s="264"/>
      <c r="AJ275" s="264"/>
    </row>
    <row r="276" spans="4:36" ht="9.9499999999999993" customHeight="1" thickBot="1" x14ac:dyDescent="0.3">
      <c r="D276" s="497"/>
      <c r="E276" s="515"/>
      <c r="F276" s="520"/>
      <c r="G276" s="521"/>
      <c r="H276" s="521"/>
      <c r="I276" s="521"/>
      <c r="J276" s="524"/>
      <c r="K276" s="525"/>
      <c r="L276" s="525"/>
      <c r="M276" s="525"/>
      <c r="AE276" s="264"/>
      <c r="AF276" s="264"/>
      <c r="AG276" s="264"/>
      <c r="AH276" s="264"/>
      <c r="AI276" s="264"/>
      <c r="AJ276" s="264"/>
    </row>
    <row r="277" spans="4:36" ht="9.9499999999999993" customHeight="1" x14ac:dyDescent="0.25">
      <c r="AE277" s="264"/>
      <c r="AF277" s="264"/>
      <c r="AG277" s="264"/>
      <c r="AH277" s="264"/>
      <c r="AI277" s="264"/>
      <c r="AJ277" s="264"/>
    </row>
    <row r="278" spans="4:36" ht="9.9499999999999993" customHeight="1" x14ac:dyDescent="0.25">
      <c r="AE278" s="264"/>
      <c r="AF278" s="264"/>
      <c r="AG278" s="264"/>
      <c r="AH278" s="264"/>
      <c r="AI278" s="264"/>
      <c r="AJ278" s="264"/>
    </row>
    <row r="279" spans="4:36" ht="9.9499999999999993" customHeight="1" x14ac:dyDescent="0.25">
      <c r="AE279" s="264"/>
      <c r="AF279" s="264"/>
      <c r="AG279" s="264"/>
      <c r="AH279" s="264"/>
      <c r="AI279" s="264"/>
      <c r="AJ279" s="264"/>
    </row>
    <row r="280" spans="4:36" ht="9.9499999999999993" customHeight="1" x14ac:dyDescent="0.25">
      <c r="AE280" s="264"/>
      <c r="AF280" s="264"/>
      <c r="AG280" s="264"/>
      <c r="AH280" s="264"/>
      <c r="AI280" s="264"/>
      <c r="AJ280" s="264"/>
    </row>
    <row r="281" spans="4:36" x14ac:dyDescent="0.25">
      <c r="AE281" s="264"/>
      <c r="AF281" s="264"/>
      <c r="AG281" s="264"/>
      <c r="AH281" s="264"/>
      <c r="AI281" s="264"/>
      <c r="AJ281" s="264"/>
    </row>
    <row r="282" spans="4:36" x14ac:dyDescent="0.25">
      <c r="AE282" s="264"/>
      <c r="AF282" s="264"/>
      <c r="AG282" s="264"/>
      <c r="AH282" s="264"/>
      <c r="AI282" s="264"/>
      <c r="AJ282" s="264"/>
    </row>
    <row r="283" spans="4:36" x14ac:dyDescent="0.25">
      <c r="AE283" s="264"/>
      <c r="AF283" s="264"/>
      <c r="AG283" s="264"/>
      <c r="AH283" s="264"/>
      <c r="AI283" s="264"/>
      <c r="AJ283" s="264"/>
    </row>
    <row r="284" spans="4:36" x14ac:dyDescent="0.25">
      <c r="AE284" s="264"/>
      <c r="AF284" s="264"/>
      <c r="AG284" s="264"/>
      <c r="AH284" s="264"/>
      <c r="AI284" s="264"/>
      <c r="AJ284" s="264"/>
    </row>
    <row r="285" spans="4:36" x14ac:dyDescent="0.25">
      <c r="AE285" s="264"/>
      <c r="AF285" s="264"/>
      <c r="AG285" s="264"/>
      <c r="AH285" s="264"/>
      <c r="AI285" s="264"/>
      <c r="AJ285" s="264"/>
    </row>
    <row r="286" spans="4:36" x14ac:dyDescent="0.25">
      <c r="AE286" s="264"/>
      <c r="AF286" s="264"/>
      <c r="AG286" s="264"/>
      <c r="AH286" s="264"/>
      <c r="AI286" s="264"/>
      <c r="AJ286" s="264"/>
    </row>
    <row r="287" spans="4:36" x14ac:dyDescent="0.25">
      <c r="AE287" s="264"/>
      <c r="AF287" s="264"/>
      <c r="AG287" s="264"/>
      <c r="AH287" s="264"/>
      <c r="AI287" s="264"/>
      <c r="AJ287" s="264"/>
    </row>
    <row r="288" spans="4:36" ht="20.100000000000001" customHeight="1" x14ac:dyDescent="0.25">
      <c r="AE288" s="264"/>
      <c r="AF288" s="264"/>
      <c r="AG288" s="264"/>
      <c r="AH288" s="264"/>
      <c r="AI288" s="264"/>
      <c r="AJ288" s="264"/>
    </row>
    <row r="289" spans="3:36" ht="20.100000000000001" customHeight="1" x14ac:dyDescent="0.25">
      <c r="AE289" s="264"/>
      <c r="AF289" s="264"/>
      <c r="AG289" s="264"/>
      <c r="AH289" s="264"/>
      <c r="AI289" s="264"/>
      <c r="AJ289" s="264"/>
    </row>
    <row r="290" spans="3:36" x14ac:dyDescent="0.25">
      <c r="AE290" s="264"/>
      <c r="AF290" s="264"/>
      <c r="AG290" s="264"/>
      <c r="AH290" s="264"/>
      <c r="AI290" s="264"/>
      <c r="AJ290" s="264"/>
    </row>
    <row r="291" spans="3:36" ht="18.75" x14ac:dyDescent="0.45">
      <c r="E291" s="479" t="s">
        <v>1209</v>
      </c>
      <c r="F291" s="480"/>
      <c r="G291" s="480"/>
      <c r="H291" s="480"/>
      <c r="I291" s="480"/>
      <c r="J291" s="480"/>
      <c r="K291" s="480"/>
      <c r="L291" s="480"/>
      <c r="M291" s="480"/>
      <c r="N291" s="480"/>
      <c r="O291" s="480"/>
      <c r="P291" s="481"/>
      <c r="AE291" s="264"/>
      <c r="AF291" s="264"/>
      <c r="AG291" s="264"/>
      <c r="AH291" s="264"/>
      <c r="AI291" s="264"/>
      <c r="AJ291" s="264"/>
    </row>
    <row r="292" spans="3:36" x14ac:dyDescent="0.25">
      <c r="AE292" s="264"/>
      <c r="AF292" s="264"/>
      <c r="AG292" s="264"/>
      <c r="AH292" s="264"/>
      <c r="AI292" s="264"/>
      <c r="AJ292" s="264"/>
    </row>
    <row r="293" spans="3:36" ht="18.75" x14ac:dyDescent="0.45">
      <c r="J293" s="482" t="s">
        <v>1251</v>
      </c>
      <c r="K293" s="483"/>
      <c r="L293" s="483"/>
      <c r="M293" s="483"/>
      <c r="N293" s="483"/>
      <c r="O293" s="483"/>
      <c r="P293" s="484"/>
      <c r="T293" s="264">
        <v>9</v>
      </c>
      <c r="AE293" s="264"/>
      <c r="AF293" s="264"/>
      <c r="AG293" s="264"/>
      <c r="AH293" s="264"/>
      <c r="AI293" s="264"/>
      <c r="AJ293" s="264"/>
    </row>
    <row r="294" spans="3:36" ht="15.75" thickBot="1" x14ac:dyDescent="0.3">
      <c r="T294" s="264">
        <f>COUNTIFS(Sheet1!B:B,Sheet3!T293)</f>
        <v>15</v>
      </c>
      <c r="AE294" s="264"/>
      <c r="AF294" s="264"/>
      <c r="AG294" s="264"/>
      <c r="AH294" s="264"/>
      <c r="AI294" s="264"/>
      <c r="AJ294" s="264"/>
    </row>
    <row r="295" spans="3:36" ht="15" customHeight="1" x14ac:dyDescent="0.25">
      <c r="E295" s="279"/>
      <c r="F295" s="508" t="s">
        <v>1207</v>
      </c>
      <c r="G295" s="509"/>
      <c r="H295" s="509"/>
      <c r="I295" s="509"/>
      <c r="J295" s="509" t="s">
        <v>1208</v>
      </c>
      <c r="K295" s="509"/>
      <c r="L295" s="509"/>
      <c r="M295" s="511"/>
      <c r="AE295" s="264"/>
      <c r="AF295" s="264"/>
      <c r="AG295" s="264"/>
      <c r="AH295" s="264"/>
      <c r="AI295" s="264"/>
      <c r="AJ295" s="264"/>
    </row>
    <row r="296" spans="3:36" ht="15.75" customHeight="1" thickBot="1" x14ac:dyDescent="0.3">
      <c r="D296" s="266"/>
      <c r="E296" s="280"/>
      <c r="F296" s="495"/>
      <c r="G296" s="510"/>
      <c r="H296" s="510"/>
      <c r="I296" s="510"/>
      <c r="J296" s="510"/>
      <c r="K296" s="510"/>
      <c r="L296" s="510"/>
      <c r="M296" s="512"/>
      <c r="AE296" s="264"/>
      <c r="AF296" s="264"/>
      <c r="AG296" s="264"/>
      <c r="AH296" s="264"/>
      <c r="AI296" s="264"/>
      <c r="AJ296" s="264"/>
    </row>
    <row r="297" spans="3:36" ht="9.9499999999999993" customHeight="1" x14ac:dyDescent="0.25">
      <c r="D297" s="397" t="s">
        <v>350</v>
      </c>
      <c r="E297" s="513"/>
      <c r="F297" s="362">
        <f>COUNTIFS(Sheet1!I:I,Sheet2!C26,Sheet1!B:B,Sheet3!$T$293)</f>
        <v>3</v>
      </c>
      <c r="G297" s="363"/>
      <c r="H297" s="363"/>
      <c r="I297" s="363"/>
      <c r="J297" s="364">
        <f>F297/$F$305</f>
        <v>0.2</v>
      </c>
      <c r="K297" s="364"/>
      <c r="L297" s="364"/>
      <c r="M297" s="365"/>
      <c r="N297" s="265"/>
      <c r="AE297" s="264"/>
      <c r="AF297" s="264"/>
      <c r="AG297" s="264"/>
      <c r="AH297" s="264"/>
      <c r="AI297" s="264"/>
      <c r="AJ297" s="264"/>
    </row>
    <row r="298" spans="3:36" ht="9.9499999999999993" customHeight="1" x14ac:dyDescent="0.25">
      <c r="D298" s="399"/>
      <c r="E298" s="514"/>
      <c r="F298" s="362"/>
      <c r="G298" s="363"/>
      <c r="H298" s="363"/>
      <c r="I298" s="363"/>
      <c r="J298" s="364"/>
      <c r="K298" s="364"/>
      <c r="L298" s="364"/>
      <c r="M298" s="365"/>
      <c r="N298" s="265"/>
      <c r="AE298" s="264"/>
      <c r="AF298" s="264"/>
      <c r="AG298" s="264"/>
      <c r="AH298" s="264"/>
      <c r="AI298" s="264"/>
      <c r="AJ298" s="264"/>
    </row>
    <row r="299" spans="3:36" ht="9.9499999999999993" customHeight="1" x14ac:dyDescent="0.25">
      <c r="C299" s="279"/>
      <c r="D299" s="409" t="s">
        <v>349</v>
      </c>
      <c r="E299" s="526"/>
      <c r="F299" s="362">
        <f>COUNTIFS(Sheet1!I:I,Sheet2!C28,Sheet1!B:B,Sheet3!$T$293)</f>
        <v>1</v>
      </c>
      <c r="G299" s="363"/>
      <c r="H299" s="363"/>
      <c r="I299" s="363"/>
      <c r="J299" s="364">
        <f t="shared" ref="J299" si="24">F299/$F$305</f>
        <v>6.6666666666666666E-2</v>
      </c>
      <c r="K299" s="364"/>
      <c r="L299" s="364"/>
      <c r="M299" s="365"/>
      <c r="N299" s="265"/>
      <c r="AE299" s="264"/>
      <c r="AF299" s="264"/>
      <c r="AG299" s="264"/>
      <c r="AH299" s="264"/>
      <c r="AI299" s="264"/>
      <c r="AJ299" s="264"/>
    </row>
    <row r="300" spans="3:36" ht="9.9499999999999993" customHeight="1" x14ac:dyDescent="0.25">
      <c r="C300" s="279"/>
      <c r="D300" s="409"/>
      <c r="E300" s="526"/>
      <c r="F300" s="362"/>
      <c r="G300" s="363"/>
      <c r="H300" s="363"/>
      <c r="I300" s="363"/>
      <c r="J300" s="364"/>
      <c r="K300" s="364"/>
      <c r="L300" s="364"/>
      <c r="M300" s="365"/>
      <c r="N300" s="265"/>
      <c r="AE300" s="264"/>
      <c r="AF300" s="264"/>
      <c r="AG300" s="264"/>
      <c r="AH300" s="264"/>
      <c r="AI300" s="264"/>
      <c r="AJ300" s="264"/>
    </row>
    <row r="301" spans="3:36" ht="9.9499999999999993" customHeight="1" x14ac:dyDescent="0.25">
      <c r="C301" s="279"/>
      <c r="D301" s="407" t="s">
        <v>351</v>
      </c>
      <c r="E301" s="527"/>
      <c r="F301" s="362">
        <f>COUNTIFS(Sheet1!I:I,Sheet2!C30,Sheet1!B:B,Sheet3!$T$293)</f>
        <v>6</v>
      </c>
      <c r="G301" s="363"/>
      <c r="H301" s="363"/>
      <c r="I301" s="363"/>
      <c r="J301" s="364">
        <f t="shared" ref="J301" si="25">F301/$F$305</f>
        <v>0.4</v>
      </c>
      <c r="K301" s="364"/>
      <c r="L301" s="364"/>
      <c r="M301" s="365"/>
      <c r="N301" s="265"/>
      <c r="AE301" s="264"/>
      <c r="AF301" s="264"/>
      <c r="AG301" s="264"/>
      <c r="AH301" s="264"/>
      <c r="AI301" s="264"/>
      <c r="AJ301" s="264"/>
    </row>
    <row r="302" spans="3:36" ht="9.9499999999999993" customHeight="1" x14ac:dyDescent="0.25">
      <c r="C302" s="279"/>
      <c r="D302" s="407"/>
      <c r="E302" s="527"/>
      <c r="F302" s="362"/>
      <c r="G302" s="363"/>
      <c r="H302" s="363"/>
      <c r="I302" s="363"/>
      <c r="J302" s="364"/>
      <c r="K302" s="364"/>
      <c r="L302" s="364"/>
      <c r="M302" s="365"/>
      <c r="N302" s="265"/>
      <c r="AE302" s="264"/>
      <c r="AF302" s="264"/>
      <c r="AG302" s="264"/>
      <c r="AH302" s="264"/>
      <c r="AI302" s="264"/>
      <c r="AJ302" s="264"/>
    </row>
    <row r="303" spans="3:36" ht="9.9499999999999993" customHeight="1" x14ac:dyDescent="0.25">
      <c r="C303" s="279"/>
      <c r="D303" s="391" t="s">
        <v>1195</v>
      </c>
      <c r="E303" s="528"/>
      <c r="F303" s="362">
        <f>T294-F297-F299-F301</f>
        <v>5</v>
      </c>
      <c r="G303" s="363"/>
      <c r="H303" s="363"/>
      <c r="I303" s="363"/>
      <c r="J303" s="364">
        <f t="shared" ref="J303" si="26">F303/$F$305</f>
        <v>0.33333333333333331</v>
      </c>
      <c r="K303" s="364"/>
      <c r="L303" s="364"/>
      <c r="M303" s="365"/>
      <c r="N303" s="265"/>
      <c r="AE303" s="264"/>
      <c r="AF303" s="264"/>
      <c r="AG303" s="264"/>
      <c r="AH303" s="264"/>
      <c r="AI303" s="264"/>
      <c r="AJ303" s="264"/>
    </row>
    <row r="304" spans="3:36" ht="9.9499999999999993" customHeight="1" x14ac:dyDescent="0.25">
      <c r="C304" s="279"/>
      <c r="D304" s="391"/>
      <c r="E304" s="528"/>
      <c r="F304" s="362"/>
      <c r="G304" s="363"/>
      <c r="H304" s="363"/>
      <c r="I304" s="363"/>
      <c r="J304" s="364"/>
      <c r="K304" s="364"/>
      <c r="L304" s="364"/>
      <c r="M304" s="365"/>
      <c r="N304" s="265"/>
      <c r="AE304" s="264"/>
      <c r="AF304" s="264"/>
      <c r="AG304" s="264"/>
      <c r="AH304" s="264"/>
      <c r="AI304" s="264"/>
      <c r="AJ304" s="264"/>
    </row>
    <row r="305" spans="3:36" ht="9.9499999999999993" customHeight="1" x14ac:dyDescent="0.25">
      <c r="C305" s="279"/>
      <c r="D305" s="495" t="s">
        <v>1206</v>
      </c>
      <c r="E305" s="512"/>
      <c r="F305" s="518">
        <f>T294</f>
        <v>15</v>
      </c>
      <c r="G305" s="519"/>
      <c r="H305" s="519"/>
      <c r="I305" s="519"/>
      <c r="J305" s="522">
        <f>F305/F305</f>
        <v>1</v>
      </c>
      <c r="K305" s="523"/>
      <c r="L305" s="523"/>
      <c r="M305" s="523"/>
      <c r="N305" s="265"/>
      <c r="AE305" s="264"/>
      <c r="AF305" s="264"/>
      <c r="AG305" s="264"/>
      <c r="AH305" s="264"/>
      <c r="AI305" s="264"/>
      <c r="AJ305" s="264"/>
    </row>
    <row r="306" spans="3:36" ht="9.9499999999999993" customHeight="1" thickBot="1" x14ac:dyDescent="0.3">
      <c r="C306" s="279"/>
      <c r="D306" s="497"/>
      <c r="E306" s="515"/>
      <c r="F306" s="520"/>
      <c r="G306" s="521"/>
      <c r="H306" s="521"/>
      <c r="I306" s="521"/>
      <c r="J306" s="524"/>
      <c r="K306" s="525"/>
      <c r="L306" s="525"/>
      <c r="M306" s="525"/>
      <c r="N306" s="265"/>
      <c r="AE306" s="264"/>
      <c r="AF306" s="264"/>
      <c r="AG306" s="264"/>
      <c r="AH306" s="264"/>
      <c r="AI306" s="264"/>
      <c r="AJ306" s="264"/>
    </row>
    <row r="307" spans="3:36" ht="9.9499999999999993" customHeight="1" x14ac:dyDescent="0.25">
      <c r="C307" s="279"/>
      <c r="N307" s="265"/>
      <c r="AE307" s="264"/>
      <c r="AF307" s="264"/>
      <c r="AG307" s="264"/>
      <c r="AH307" s="264"/>
      <c r="AI307" s="264"/>
      <c r="AJ307" s="264"/>
    </row>
    <row r="308" spans="3:36" ht="9.9499999999999993" customHeight="1" x14ac:dyDescent="0.25">
      <c r="C308" s="279"/>
      <c r="N308" s="265"/>
      <c r="AE308" s="264"/>
      <c r="AF308" s="264"/>
      <c r="AG308" s="264"/>
      <c r="AH308" s="264"/>
      <c r="AI308" s="264"/>
      <c r="AJ308" s="264"/>
    </row>
    <row r="309" spans="3:36" x14ac:dyDescent="0.25">
      <c r="D309" s="267"/>
      <c r="E309" s="267"/>
      <c r="F309" s="267"/>
      <c r="G309" s="267"/>
      <c r="H309" s="267"/>
      <c r="I309" s="267"/>
      <c r="J309" s="267"/>
      <c r="K309" s="267"/>
      <c r="L309" s="267"/>
      <c r="M309" s="267"/>
      <c r="AE309" s="264"/>
      <c r="AF309" s="264"/>
      <c r="AG309" s="264"/>
      <c r="AH309" s="264"/>
      <c r="AI309" s="264"/>
      <c r="AJ309" s="264"/>
    </row>
    <row r="310" spans="3:36" x14ac:dyDescent="0.25">
      <c r="AE310" s="264"/>
      <c r="AF310" s="264"/>
      <c r="AG310" s="264"/>
      <c r="AH310" s="264"/>
      <c r="AI310" s="264"/>
      <c r="AJ310" s="264"/>
    </row>
    <row r="311" spans="3:36" ht="15" customHeight="1" x14ac:dyDescent="0.25">
      <c r="AE311" s="264"/>
      <c r="AF311" s="264"/>
      <c r="AG311" s="264"/>
      <c r="AH311" s="264"/>
      <c r="AI311" s="264"/>
      <c r="AJ311" s="264"/>
    </row>
    <row r="312" spans="3:36" ht="15.75" customHeight="1" x14ac:dyDescent="0.25">
      <c r="AE312" s="264"/>
      <c r="AF312" s="264"/>
      <c r="AG312" s="264"/>
      <c r="AH312" s="264"/>
      <c r="AI312" s="264"/>
      <c r="AJ312" s="264"/>
    </row>
    <row r="313" spans="3:36" x14ac:dyDescent="0.25">
      <c r="AE313" s="264"/>
      <c r="AF313" s="264"/>
      <c r="AG313" s="264"/>
      <c r="AH313" s="264"/>
      <c r="AI313" s="264"/>
      <c r="AJ313" s="264"/>
    </row>
    <row r="314" spans="3:36" x14ac:dyDescent="0.25">
      <c r="AE314" s="264"/>
      <c r="AF314" s="264"/>
      <c r="AG314" s="264"/>
      <c r="AH314" s="264"/>
      <c r="AI314" s="264"/>
      <c r="AJ314" s="264"/>
    </row>
    <row r="315" spans="3:36" x14ac:dyDescent="0.25">
      <c r="AE315" s="264"/>
      <c r="AF315" s="264"/>
      <c r="AG315" s="264"/>
      <c r="AH315" s="264"/>
      <c r="AI315" s="264"/>
      <c r="AJ315" s="264"/>
    </row>
    <row r="316" spans="3:36" x14ac:dyDescent="0.25">
      <c r="AE316" s="264"/>
      <c r="AF316" s="264"/>
      <c r="AG316" s="264"/>
      <c r="AH316" s="264"/>
      <c r="AI316" s="264"/>
      <c r="AJ316" s="264"/>
    </row>
    <row r="317" spans="3:36" x14ac:dyDescent="0.25">
      <c r="AE317" s="264"/>
      <c r="AF317" s="264"/>
      <c r="AG317" s="264"/>
      <c r="AH317" s="264"/>
      <c r="AI317" s="264"/>
      <c r="AJ317" s="264"/>
    </row>
    <row r="318" spans="3:36" x14ac:dyDescent="0.25">
      <c r="AE318" s="264"/>
      <c r="AF318" s="264"/>
      <c r="AG318" s="264"/>
      <c r="AH318" s="264"/>
      <c r="AI318" s="264"/>
      <c r="AJ318" s="264"/>
    </row>
    <row r="319" spans="3:36" x14ac:dyDescent="0.25">
      <c r="AE319" s="264"/>
      <c r="AF319" s="264"/>
      <c r="AG319" s="264"/>
      <c r="AH319" s="264"/>
      <c r="AI319" s="264"/>
      <c r="AJ319" s="264"/>
    </row>
    <row r="320" spans="3:36" ht="18.75" x14ac:dyDescent="0.45">
      <c r="J320" s="482" t="s">
        <v>1250</v>
      </c>
      <c r="K320" s="483"/>
      <c r="L320" s="483"/>
      <c r="M320" s="483"/>
      <c r="N320" s="483"/>
      <c r="O320" s="483"/>
      <c r="P320" s="484"/>
      <c r="T320" s="264">
        <v>10</v>
      </c>
      <c r="AE320" s="264"/>
      <c r="AF320" s="264"/>
      <c r="AG320" s="264"/>
      <c r="AH320" s="264"/>
      <c r="AI320" s="264"/>
      <c r="AJ320" s="264"/>
    </row>
    <row r="321" spans="4:36" ht="15.75" thickBot="1" x14ac:dyDescent="0.3">
      <c r="T321" s="264">
        <f>COUNTIFS(Sheet1!B:B,Sheet3!T320)</f>
        <v>2</v>
      </c>
      <c r="AE321" s="264"/>
      <c r="AF321" s="264"/>
      <c r="AG321" s="264"/>
      <c r="AH321" s="264"/>
      <c r="AI321" s="264"/>
      <c r="AJ321" s="264"/>
    </row>
    <row r="322" spans="4:36" ht="15" customHeight="1" x14ac:dyDescent="0.25">
      <c r="E322" s="279"/>
      <c r="F322" s="508" t="s">
        <v>1207</v>
      </c>
      <c r="G322" s="509"/>
      <c r="H322" s="509"/>
      <c r="I322" s="509"/>
      <c r="J322" s="509" t="s">
        <v>1208</v>
      </c>
      <c r="K322" s="509"/>
      <c r="L322" s="509"/>
      <c r="M322" s="511"/>
      <c r="AE322" s="264"/>
      <c r="AF322" s="264"/>
      <c r="AG322" s="264"/>
      <c r="AH322" s="264"/>
      <c r="AI322" s="264"/>
      <c r="AJ322" s="264"/>
    </row>
    <row r="323" spans="4:36" ht="15.75" customHeight="1" thickBot="1" x14ac:dyDescent="0.3">
      <c r="D323" s="266"/>
      <c r="E323" s="280"/>
      <c r="F323" s="495"/>
      <c r="G323" s="510"/>
      <c r="H323" s="510"/>
      <c r="I323" s="510"/>
      <c r="J323" s="510"/>
      <c r="K323" s="510"/>
      <c r="L323" s="510"/>
      <c r="M323" s="512"/>
      <c r="AE323" s="264"/>
      <c r="AF323" s="264"/>
      <c r="AG323" s="264"/>
      <c r="AH323" s="264"/>
      <c r="AI323" s="264"/>
      <c r="AJ323" s="264"/>
    </row>
    <row r="324" spans="4:36" ht="9.9499999999999993" customHeight="1" x14ac:dyDescent="0.25">
      <c r="D324" s="397" t="s">
        <v>350</v>
      </c>
      <c r="E324" s="513"/>
      <c r="F324" s="362">
        <f>COUNTIFS(Sheet1!I:I,Sheet2!C26,Sheet1!B:B,Sheet3!$T$320)</f>
        <v>0</v>
      </c>
      <c r="G324" s="363"/>
      <c r="H324" s="363"/>
      <c r="I324" s="363"/>
      <c r="J324" s="364">
        <f>F324/$F$332</f>
        <v>0</v>
      </c>
      <c r="K324" s="364"/>
      <c r="L324" s="364"/>
      <c r="M324" s="365"/>
      <c r="AE324" s="264"/>
      <c r="AF324" s="264"/>
      <c r="AG324" s="264"/>
      <c r="AH324" s="264"/>
      <c r="AI324" s="264"/>
      <c r="AJ324" s="264"/>
    </row>
    <row r="325" spans="4:36" ht="9.9499999999999993" customHeight="1" x14ac:dyDescent="0.25">
      <c r="D325" s="399"/>
      <c r="E325" s="514"/>
      <c r="F325" s="362"/>
      <c r="G325" s="363"/>
      <c r="H325" s="363"/>
      <c r="I325" s="363"/>
      <c r="J325" s="364"/>
      <c r="K325" s="364"/>
      <c r="L325" s="364"/>
      <c r="M325" s="365"/>
      <c r="AE325" s="264"/>
      <c r="AF325" s="264"/>
      <c r="AG325" s="264"/>
      <c r="AH325" s="264"/>
      <c r="AI325" s="264"/>
      <c r="AJ325" s="264"/>
    </row>
    <row r="326" spans="4:36" ht="9.9499999999999993" customHeight="1" x14ac:dyDescent="0.25">
      <c r="D326" s="409" t="s">
        <v>349</v>
      </c>
      <c r="E326" s="526"/>
      <c r="F326" s="362">
        <f>COUNTIFS(Sheet1!I:I,Sheet2!C28,Sheet1!B:B,Sheet3!$T$320)</f>
        <v>0</v>
      </c>
      <c r="G326" s="363"/>
      <c r="H326" s="363"/>
      <c r="I326" s="363"/>
      <c r="J326" s="364">
        <f t="shared" ref="J326" si="27">F326/$F$332</f>
        <v>0</v>
      </c>
      <c r="K326" s="364"/>
      <c r="L326" s="364"/>
      <c r="M326" s="365"/>
      <c r="AE326" s="264"/>
      <c r="AF326" s="264"/>
      <c r="AG326" s="264"/>
      <c r="AH326" s="264"/>
      <c r="AI326" s="264"/>
      <c r="AJ326" s="264"/>
    </row>
    <row r="327" spans="4:36" ht="9.9499999999999993" customHeight="1" x14ac:dyDescent="0.25">
      <c r="D327" s="409"/>
      <c r="E327" s="526"/>
      <c r="F327" s="362"/>
      <c r="G327" s="363"/>
      <c r="H327" s="363"/>
      <c r="I327" s="363"/>
      <c r="J327" s="364"/>
      <c r="K327" s="364"/>
      <c r="L327" s="364"/>
      <c r="M327" s="365"/>
      <c r="AE327" s="264"/>
      <c r="AF327" s="264"/>
      <c r="AG327" s="264"/>
      <c r="AH327" s="264"/>
      <c r="AI327" s="264"/>
      <c r="AJ327" s="264"/>
    </row>
    <row r="328" spans="4:36" ht="9.9499999999999993" customHeight="1" x14ac:dyDescent="0.25">
      <c r="D328" s="407" t="s">
        <v>351</v>
      </c>
      <c r="E328" s="527"/>
      <c r="F328" s="362">
        <f>COUNTIFS(Sheet1!I:I,Sheet2!C30,Sheet1!B:B,Sheet3!$T$320)</f>
        <v>0</v>
      </c>
      <c r="G328" s="363"/>
      <c r="H328" s="363"/>
      <c r="I328" s="363"/>
      <c r="J328" s="364">
        <f t="shared" ref="J328" si="28">F328/$F$332</f>
        <v>0</v>
      </c>
      <c r="K328" s="364"/>
      <c r="L328" s="364"/>
      <c r="M328" s="365"/>
      <c r="AE328" s="264"/>
      <c r="AF328" s="264"/>
      <c r="AG328" s="264"/>
      <c r="AH328" s="264"/>
      <c r="AI328" s="264"/>
      <c r="AJ328" s="264"/>
    </row>
    <row r="329" spans="4:36" ht="9.9499999999999993" customHeight="1" x14ac:dyDescent="0.25">
      <c r="D329" s="407"/>
      <c r="E329" s="527"/>
      <c r="F329" s="362"/>
      <c r="G329" s="363"/>
      <c r="H329" s="363"/>
      <c r="I329" s="363"/>
      <c r="J329" s="364"/>
      <c r="K329" s="364"/>
      <c r="L329" s="364"/>
      <c r="M329" s="365"/>
      <c r="AE329" s="264"/>
      <c r="AF329" s="264"/>
      <c r="AG329" s="264"/>
      <c r="AH329" s="264"/>
      <c r="AI329" s="264"/>
      <c r="AJ329" s="264"/>
    </row>
    <row r="330" spans="4:36" ht="9.9499999999999993" customHeight="1" x14ac:dyDescent="0.25">
      <c r="D330" s="391" t="s">
        <v>1195</v>
      </c>
      <c r="E330" s="528"/>
      <c r="F330" s="362">
        <f>T321-F328-F326-F324</f>
        <v>2</v>
      </c>
      <c r="G330" s="363"/>
      <c r="H330" s="363"/>
      <c r="I330" s="363"/>
      <c r="J330" s="364">
        <f t="shared" ref="J330" si="29">F330/$F$332</f>
        <v>1</v>
      </c>
      <c r="K330" s="364"/>
      <c r="L330" s="364"/>
      <c r="M330" s="365"/>
      <c r="AE330" s="264"/>
      <c r="AF330" s="264"/>
      <c r="AG330" s="264"/>
      <c r="AH330" s="264"/>
      <c r="AI330" s="264"/>
      <c r="AJ330" s="264"/>
    </row>
    <row r="331" spans="4:36" ht="9.9499999999999993" customHeight="1" x14ac:dyDescent="0.25">
      <c r="D331" s="391"/>
      <c r="E331" s="528"/>
      <c r="F331" s="362"/>
      <c r="G331" s="363"/>
      <c r="H331" s="363"/>
      <c r="I331" s="363"/>
      <c r="J331" s="364"/>
      <c r="K331" s="364"/>
      <c r="L331" s="364"/>
      <c r="M331" s="365"/>
      <c r="AE331" s="264"/>
      <c r="AF331" s="264"/>
      <c r="AG331" s="264"/>
      <c r="AH331" s="264"/>
      <c r="AI331" s="264"/>
      <c r="AJ331" s="264"/>
    </row>
    <row r="332" spans="4:36" ht="9.9499999999999993" customHeight="1" x14ac:dyDescent="0.25">
      <c r="D332" s="495" t="s">
        <v>1206</v>
      </c>
      <c r="E332" s="512"/>
      <c r="F332" s="518">
        <f>T321</f>
        <v>2</v>
      </c>
      <c r="G332" s="519"/>
      <c r="H332" s="519"/>
      <c r="I332" s="519"/>
      <c r="J332" s="522">
        <f>F332/F332</f>
        <v>1</v>
      </c>
      <c r="K332" s="523"/>
      <c r="L332" s="523"/>
      <c r="M332" s="523"/>
      <c r="AE332" s="264"/>
      <c r="AF332" s="264"/>
      <c r="AG332" s="264"/>
      <c r="AH332" s="264"/>
      <c r="AI332" s="264"/>
      <c r="AJ332" s="264"/>
    </row>
    <row r="333" spans="4:36" ht="9.9499999999999993" customHeight="1" thickBot="1" x14ac:dyDescent="0.3">
      <c r="D333" s="497"/>
      <c r="E333" s="515"/>
      <c r="F333" s="520"/>
      <c r="G333" s="521"/>
      <c r="H333" s="521"/>
      <c r="I333" s="521"/>
      <c r="J333" s="524"/>
      <c r="K333" s="525"/>
      <c r="L333" s="525"/>
      <c r="M333" s="525"/>
      <c r="AE333" s="264"/>
      <c r="AF333" s="264"/>
      <c r="AG333" s="264"/>
      <c r="AH333" s="264"/>
      <c r="AI333" s="264"/>
      <c r="AJ333" s="264"/>
    </row>
    <row r="334" spans="4:36" ht="9.9499999999999993" customHeight="1" x14ac:dyDescent="0.25">
      <c r="AE334" s="264"/>
      <c r="AF334" s="264"/>
      <c r="AG334" s="264"/>
      <c r="AH334" s="264"/>
      <c r="AI334" s="264"/>
      <c r="AJ334" s="264"/>
    </row>
    <row r="335" spans="4:36" ht="9.9499999999999993" customHeight="1" x14ac:dyDescent="0.25">
      <c r="AE335" s="264"/>
      <c r="AF335" s="264"/>
      <c r="AG335" s="264"/>
      <c r="AH335" s="264"/>
      <c r="AI335" s="264"/>
      <c r="AJ335" s="264"/>
    </row>
    <row r="336" spans="4:36" ht="9.9499999999999993" customHeight="1" x14ac:dyDescent="0.25">
      <c r="AE336" s="264"/>
      <c r="AF336" s="264"/>
      <c r="AG336" s="264"/>
      <c r="AH336" s="264"/>
      <c r="AI336" s="264"/>
      <c r="AJ336" s="264"/>
    </row>
    <row r="337" spans="5:36" ht="9.9499999999999993" customHeight="1" x14ac:dyDescent="0.25">
      <c r="AE337" s="264"/>
      <c r="AF337" s="264"/>
      <c r="AG337" s="264"/>
      <c r="AH337" s="264"/>
      <c r="AI337" s="264"/>
      <c r="AJ337" s="264"/>
    </row>
    <row r="338" spans="5:36" x14ac:dyDescent="0.25">
      <c r="AE338" s="264"/>
      <c r="AF338" s="264"/>
      <c r="AG338" s="264"/>
      <c r="AH338" s="264"/>
      <c r="AI338" s="264"/>
      <c r="AJ338" s="264"/>
    </row>
    <row r="339" spans="5:36" x14ac:dyDescent="0.25">
      <c r="AE339" s="264"/>
      <c r="AF339" s="264"/>
      <c r="AG339" s="264"/>
      <c r="AH339" s="264"/>
      <c r="AI339" s="264"/>
      <c r="AJ339" s="264"/>
    </row>
    <row r="340" spans="5:36" x14ac:dyDescent="0.25">
      <c r="AE340" s="264"/>
      <c r="AF340" s="264"/>
      <c r="AG340" s="264"/>
      <c r="AH340" s="264"/>
      <c r="AI340" s="264"/>
      <c r="AJ340" s="264"/>
    </row>
    <row r="341" spans="5:36" x14ac:dyDescent="0.25">
      <c r="AE341" s="264"/>
      <c r="AF341" s="264"/>
      <c r="AG341" s="264"/>
      <c r="AH341" s="264"/>
      <c r="AI341" s="264"/>
      <c r="AJ341" s="264"/>
    </row>
    <row r="342" spans="5:36" x14ac:dyDescent="0.25">
      <c r="AE342" s="264"/>
      <c r="AF342" s="264"/>
      <c r="AG342" s="264"/>
      <c r="AH342" s="264"/>
      <c r="AI342" s="264"/>
      <c r="AJ342" s="264"/>
    </row>
    <row r="343" spans="5:36" x14ac:dyDescent="0.25">
      <c r="AE343" s="264"/>
      <c r="AF343" s="264"/>
      <c r="AG343" s="264"/>
      <c r="AH343" s="264"/>
      <c r="AI343" s="264"/>
      <c r="AJ343" s="264"/>
    </row>
    <row r="344" spans="5:36" x14ac:dyDescent="0.25">
      <c r="AE344" s="264"/>
      <c r="AF344" s="264"/>
      <c r="AG344" s="264"/>
      <c r="AH344" s="264"/>
      <c r="AI344" s="264"/>
      <c r="AJ344" s="264"/>
    </row>
    <row r="345" spans="5:36" x14ac:dyDescent="0.25">
      <c r="AE345" s="264"/>
      <c r="AF345" s="264"/>
      <c r="AG345" s="264"/>
      <c r="AH345" s="264"/>
      <c r="AI345" s="264"/>
      <c r="AJ345" s="264"/>
    </row>
    <row r="346" spans="5:36" ht="20.100000000000001" customHeight="1" x14ac:dyDescent="0.25">
      <c r="AE346" s="264"/>
      <c r="AF346" s="264"/>
      <c r="AG346" s="264"/>
      <c r="AH346" s="264"/>
      <c r="AI346" s="264"/>
      <c r="AJ346" s="264"/>
    </row>
    <row r="347" spans="5:36" ht="20.100000000000001" customHeight="1" x14ac:dyDescent="0.25">
      <c r="AE347" s="264"/>
      <c r="AF347" s="264"/>
      <c r="AG347" s="264"/>
      <c r="AH347" s="264"/>
      <c r="AI347" s="264"/>
      <c r="AJ347" s="264"/>
    </row>
    <row r="348" spans="5:36" ht="18.75" x14ac:dyDescent="0.45">
      <c r="E348" s="479" t="s">
        <v>1209</v>
      </c>
      <c r="F348" s="480"/>
      <c r="G348" s="480"/>
      <c r="H348" s="480"/>
      <c r="I348" s="480"/>
      <c r="J348" s="480"/>
      <c r="K348" s="480"/>
      <c r="L348" s="480"/>
      <c r="M348" s="480"/>
      <c r="N348" s="480"/>
      <c r="O348" s="480"/>
      <c r="P348" s="481"/>
      <c r="AE348" s="264"/>
      <c r="AF348" s="264"/>
      <c r="AG348" s="264"/>
      <c r="AH348" s="264"/>
      <c r="AI348" s="264"/>
      <c r="AJ348" s="264"/>
    </row>
    <row r="349" spans="5:36" x14ac:dyDescent="0.25">
      <c r="AE349" s="264"/>
      <c r="AF349" s="264"/>
      <c r="AG349" s="264"/>
      <c r="AH349" s="264"/>
      <c r="AI349" s="264"/>
      <c r="AJ349" s="264"/>
    </row>
    <row r="350" spans="5:36" ht="18.75" x14ac:dyDescent="0.45">
      <c r="J350" s="482" t="s">
        <v>1224</v>
      </c>
      <c r="K350" s="483"/>
      <c r="L350" s="483"/>
      <c r="M350" s="483"/>
      <c r="N350" s="483"/>
      <c r="O350" s="483"/>
      <c r="P350" s="484"/>
      <c r="T350" s="264">
        <v>11</v>
      </c>
      <c r="AE350" s="264"/>
      <c r="AF350" s="264"/>
      <c r="AG350" s="264"/>
      <c r="AH350" s="264"/>
      <c r="AI350" s="264"/>
      <c r="AJ350" s="264"/>
    </row>
    <row r="351" spans="5:36" ht="15.75" thickBot="1" x14ac:dyDescent="0.3">
      <c r="T351" s="264">
        <f>COUNTIFS(Sheet1!B:B,Sheet3!T350)</f>
        <v>2</v>
      </c>
      <c r="AE351" s="264"/>
      <c r="AF351" s="264"/>
      <c r="AG351" s="264"/>
      <c r="AH351" s="264"/>
      <c r="AI351" s="264"/>
      <c r="AJ351" s="264"/>
    </row>
    <row r="352" spans="5:36" ht="15" customHeight="1" x14ac:dyDescent="0.25">
      <c r="E352" s="279"/>
      <c r="F352" s="508" t="s">
        <v>1207</v>
      </c>
      <c r="G352" s="509"/>
      <c r="H352" s="509"/>
      <c r="I352" s="509"/>
      <c r="J352" s="509" t="s">
        <v>1208</v>
      </c>
      <c r="K352" s="509"/>
      <c r="L352" s="509"/>
      <c r="M352" s="511"/>
      <c r="AE352" s="264"/>
      <c r="AF352" s="264"/>
      <c r="AG352" s="264"/>
      <c r="AH352" s="264"/>
      <c r="AI352" s="264"/>
      <c r="AJ352" s="264"/>
    </row>
    <row r="353" spans="3:36" ht="15.75" customHeight="1" thickBot="1" x14ac:dyDescent="0.3">
      <c r="D353" s="266"/>
      <c r="E353" s="280"/>
      <c r="F353" s="495"/>
      <c r="G353" s="510"/>
      <c r="H353" s="510"/>
      <c r="I353" s="510"/>
      <c r="J353" s="510"/>
      <c r="K353" s="510"/>
      <c r="L353" s="510"/>
      <c r="M353" s="512"/>
      <c r="AE353" s="264"/>
      <c r="AF353" s="264"/>
      <c r="AG353" s="264"/>
      <c r="AH353" s="264"/>
      <c r="AI353" s="264"/>
      <c r="AJ353" s="264"/>
    </row>
    <row r="354" spans="3:36" ht="9.9499999999999993" customHeight="1" x14ac:dyDescent="0.25">
      <c r="D354" s="397" t="s">
        <v>350</v>
      </c>
      <c r="E354" s="513"/>
      <c r="F354" s="362">
        <f>COUNTIFS(Sheet1!I:I,Sheet2!C26,Sheet1!B:B,Sheet3!$T$350)</f>
        <v>0</v>
      </c>
      <c r="G354" s="363"/>
      <c r="H354" s="363"/>
      <c r="I354" s="363"/>
      <c r="J354" s="533">
        <f>F354/$F$362</f>
        <v>0</v>
      </c>
      <c r="K354" s="468"/>
      <c r="L354" s="468"/>
      <c r="M354" s="469"/>
      <c r="N354" s="265"/>
      <c r="AE354" s="264"/>
      <c r="AF354" s="264"/>
      <c r="AG354" s="264"/>
      <c r="AH354" s="264"/>
      <c r="AI354" s="264"/>
      <c r="AJ354" s="264"/>
    </row>
    <row r="355" spans="3:36" ht="9.9499999999999993" customHeight="1" x14ac:dyDescent="0.25">
      <c r="D355" s="399"/>
      <c r="E355" s="514"/>
      <c r="F355" s="362"/>
      <c r="G355" s="363"/>
      <c r="H355" s="363"/>
      <c r="I355" s="363"/>
      <c r="J355" s="534"/>
      <c r="K355" s="471"/>
      <c r="L355" s="471"/>
      <c r="M355" s="472"/>
      <c r="N355" s="265"/>
      <c r="AE355" s="264"/>
      <c r="AF355" s="264"/>
      <c r="AG355" s="264"/>
      <c r="AH355" s="264"/>
      <c r="AI355" s="264"/>
      <c r="AJ355" s="264"/>
    </row>
    <row r="356" spans="3:36" ht="9.9499999999999993" customHeight="1" x14ac:dyDescent="0.25">
      <c r="C356" s="279"/>
      <c r="D356" s="409" t="s">
        <v>349</v>
      </c>
      <c r="E356" s="526"/>
      <c r="F356" s="362">
        <f>COUNTIFS(Sheet1!I:I,Sheet2!C28,Sheet1!B:B,Sheet3!$T$350)</f>
        <v>1</v>
      </c>
      <c r="G356" s="363"/>
      <c r="H356" s="363"/>
      <c r="I356" s="363"/>
      <c r="J356" s="533">
        <f t="shared" ref="J356" si="30">F356/$F$362</f>
        <v>0.5</v>
      </c>
      <c r="K356" s="468"/>
      <c r="L356" s="468"/>
      <c r="M356" s="469"/>
      <c r="N356" s="265"/>
      <c r="AE356" s="264"/>
      <c r="AF356" s="264"/>
      <c r="AG356" s="264"/>
      <c r="AH356" s="264"/>
      <c r="AI356" s="264"/>
      <c r="AJ356" s="264"/>
    </row>
    <row r="357" spans="3:36" ht="9.9499999999999993" customHeight="1" x14ac:dyDescent="0.25">
      <c r="C357" s="279"/>
      <c r="D357" s="409"/>
      <c r="E357" s="526"/>
      <c r="F357" s="362"/>
      <c r="G357" s="363"/>
      <c r="H357" s="363"/>
      <c r="I357" s="363"/>
      <c r="J357" s="534"/>
      <c r="K357" s="471"/>
      <c r="L357" s="471"/>
      <c r="M357" s="472"/>
      <c r="N357" s="265"/>
      <c r="AE357" s="264"/>
      <c r="AF357" s="264"/>
      <c r="AG357" s="264"/>
      <c r="AH357" s="264"/>
      <c r="AI357" s="264"/>
      <c r="AJ357" s="264"/>
    </row>
    <row r="358" spans="3:36" ht="9.9499999999999993" customHeight="1" x14ac:dyDescent="0.25">
      <c r="C358" s="279"/>
      <c r="D358" s="407" t="s">
        <v>351</v>
      </c>
      <c r="E358" s="527"/>
      <c r="F358" s="362">
        <f>COUNTIFS(Sheet1!I:I,Sheet2!C30,Sheet1!B:B,Sheet3!$T$350)</f>
        <v>0</v>
      </c>
      <c r="G358" s="363"/>
      <c r="H358" s="363"/>
      <c r="I358" s="363"/>
      <c r="J358" s="533">
        <f t="shared" ref="J358" si="31">F358/$F$362</f>
        <v>0</v>
      </c>
      <c r="K358" s="468"/>
      <c r="L358" s="468"/>
      <c r="M358" s="469"/>
      <c r="N358" s="265"/>
      <c r="AE358" s="264"/>
      <c r="AF358" s="264"/>
      <c r="AG358" s="264"/>
      <c r="AH358" s="264"/>
      <c r="AI358" s="264"/>
      <c r="AJ358" s="264"/>
    </row>
    <row r="359" spans="3:36" ht="9.9499999999999993" customHeight="1" x14ac:dyDescent="0.25">
      <c r="C359" s="279"/>
      <c r="D359" s="407"/>
      <c r="E359" s="527"/>
      <c r="F359" s="362"/>
      <c r="G359" s="363"/>
      <c r="H359" s="363"/>
      <c r="I359" s="363"/>
      <c r="J359" s="534"/>
      <c r="K359" s="471"/>
      <c r="L359" s="471"/>
      <c r="M359" s="472"/>
      <c r="N359" s="265"/>
      <c r="AE359" s="264"/>
      <c r="AF359" s="264"/>
      <c r="AG359" s="264"/>
      <c r="AH359" s="264"/>
      <c r="AI359" s="264"/>
      <c r="AJ359" s="264"/>
    </row>
    <row r="360" spans="3:36" ht="9.9499999999999993" customHeight="1" x14ac:dyDescent="0.25">
      <c r="C360" s="279"/>
      <c r="D360" s="391" t="s">
        <v>1195</v>
      </c>
      <c r="E360" s="528"/>
      <c r="F360" s="362">
        <f>T351-F354-F356-F358</f>
        <v>1</v>
      </c>
      <c r="G360" s="363"/>
      <c r="H360" s="363"/>
      <c r="I360" s="363"/>
      <c r="J360" s="533">
        <f t="shared" ref="J360" si="32">F360/$F$362</f>
        <v>0.5</v>
      </c>
      <c r="K360" s="468"/>
      <c r="L360" s="468"/>
      <c r="M360" s="469"/>
      <c r="N360" s="265"/>
      <c r="AE360" s="264"/>
      <c r="AF360" s="264"/>
      <c r="AG360" s="264"/>
      <c r="AH360" s="264"/>
      <c r="AI360" s="264"/>
      <c r="AJ360" s="264"/>
    </row>
    <row r="361" spans="3:36" ht="9.9499999999999993" customHeight="1" x14ac:dyDescent="0.25">
      <c r="C361" s="279"/>
      <c r="D361" s="391"/>
      <c r="E361" s="528"/>
      <c r="F361" s="362"/>
      <c r="G361" s="363"/>
      <c r="H361" s="363"/>
      <c r="I361" s="363"/>
      <c r="J361" s="534"/>
      <c r="K361" s="471"/>
      <c r="L361" s="471"/>
      <c r="M361" s="472"/>
      <c r="N361" s="265"/>
      <c r="AE361" s="264"/>
      <c r="AF361" s="264"/>
      <c r="AG361" s="264"/>
      <c r="AH361" s="264"/>
      <c r="AI361" s="264"/>
      <c r="AJ361" s="264"/>
    </row>
    <row r="362" spans="3:36" ht="9.9499999999999993" customHeight="1" x14ac:dyDescent="0.25">
      <c r="C362" s="279"/>
      <c r="D362" s="495" t="s">
        <v>1206</v>
      </c>
      <c r="E362" s="512"/>
      <c r="F362" s="518">
        <f>T351</f>
        <v>2</v>
      </c>
      <c r="G362" s="519"/>
      <c r="H362" s="519"/>
      <c r="I362" s="519"/>
      <c r="J362" s="535">
        <f>F362/F362</f>
        <v>1</v>
      </c>
      <c r="K362" s="536"/>
      <c r="L362" s="536"/>
      <c r="M362" s="537"/>
      <c r="N362" s="265"/>
      <c r="AE362" s="264"/>
      <c r="AF362" s="264"/>
      <c r="AG362" s="264"/>
      <c r="AH362" s="264"/>
      <c r="AI362" s="264"/>
      <c r="AJ362" s="264"/>
    </row>
    <row r="363" spans="3:36" ht="9.9499999999999993" customHeight="1" thickBot="1" x14ac:dyDescent="0.3">
      <c r="C363" s="279"/>
      <c r="D363" s="497"/>
      <c r="E363" s="515"/>
      <c r="F363" s="520"/>
      <c r="G363" s="521"/>
      <c r="H363" s="521"/>
      <c r="I363" s="521"/>
      <c r="J363" s="538"/>
      <c r="K363" s="539"/>
      <c r="L363" s="539"/>
      <c r="M363" s="540"/>
      <c r="N363" s="265"/>
      <c r="AE363" s="264"/>
      <c r="AF363" s="264"/>
      <c r="AG363" s="264"/>
      <c r="AH363" s="264"/>
      <c r="AI363" s="264"/>
      <c r="AJ363" s="264"/>
    </row>
    <row r="364" spans="3:36" ht="9.9499999999999993" customHeight="1" x14ac:dyDescent="0.25">
      <c r="C364" s="279"/>
      <c r="N364" s="265"/>
      <c r="AE364" s="264"/>
      <c r="AF364" s="264"/>
      <c r="AG364" s="264"/>
      <c r="AH364" s="264"/>
      <c r="AI364" s="264"/>
      <c r="AJ364" s="264"/>
    </row>
    <row r="365" spans="3:36" ht="9.9499999999999993" customHeight="1" x14ac:dyDescent="0.25">
      <c r="C365" s="279"/>
      <c r="N365" s="265"/>
      <c r="AE365" s="264"/>
      <c r="AF365" s="264"/>
      <c r="AG365" s="264"/>
      <c r="AH365" s="264"/>
      <c r="AI365" s="264"/>
      <c r="AJ365" s="264"/>
    </row>
    <row r="366" spans="3:36" x14ac:dyDescent="0.25">
      <c r="D366" s="267"/>
      <c r="E366" s="267"/>
      <c r="F366" s="267"/>
      <c r="G366" s="267"/>
      <c r="H366" s="267"/>
      <c r="I366" s="267"/>
      <c r="J366" s="267"/>
      <c r="K366" s="267"/>
      <c r="L366" s="267"/>
      <c r="M366" s="267"/>
      <c r="AE366" s="264"/>
      <c r="AF366" s="264"/>
      <c r="AG366" s="264"/>
      <c r="AH366" s="264"/>
      <c r="AI366" s="264"/>
      <c r="AJ366" s="264"/>
    </row>
    <row r="367" spans="3:36" x14ac:dyDescent="0.25">
      <c r="AE367" s="264"/>
      <c r="AF367" s="264"/>
      <c r="AG367" s="264"/>
      <c r="AH367" s="264"/>
      <c r="AI367" s="264"/>
      <c r="AJ367" s="264"/>
    </row>
    <row r="368" spans="3:36" ht="15" customHeight="1" x14ac:dyDescent="0.25">
      <c r="AE368" s="264"/>
      <c r="AF368" s="264"/>
      <c r="AG368" s="264"/>
      <c r="AH368" s="264"/>
      <c r="AI368" s="264"/>
      <c r="AJ368" s="264"/>
    </row>
    <row r="369" spans="31:36" ht="15.75" customHeight="1" x14ac:dyDescent="0.25">
      <c r="AE369" s="264"/>
      <c r="AF369" s="264"/>
      <c r="AG369" s="264"/>
      <c r="AH369" s="264"/>
      <c r="AI369" s="264"/>
      <c r="AJ369" s="264"/>
    </row>
    <row r="370" spans="31:36" x14ac:dyDescent="0.25">
      <c r="AE370" s="264"/>
      <c r="AF370" s="264"/>
      <c r="AG370" s="264"/>
      <c r="AH370" s="264"/>
      <c r="AI370" s="264"/>
      <c r="AJ370" s="264"/>
    </row>
    <row r="371" spans="31:36" x14ac:dyDescent="0.25">
      <c r="AE371" s="264"/>
      <c r="AF371" s="264"/>
      <c r="AG371" s="264"/>
      <c r="AH371" s="264"/>
      <c r="AI371" s="264"/>
      <c r="AJ371" s="264"/>
    </row>
    <row r="372" spans="31:36" x14ac:dyDescent="0.25">
      <c r="AE372" s="264"/>
      <c r="AF372" s="264"/>
      <c r="AG372" s="264"/>
      <c r="AH372" s="264"/>
      <c r="AI372" s="264"/>
      <c r="AJ372" s="264"/>
    </row>
    <row r="373" spans="31:36" x14ac:dyDescent="0.25">
      <c r="AE373" s="264"/>
      <c r="AF373" s="264"/>
      <c r="AG373" s="264"/>
      <c r="AH373" s="264"/>
      <c r="AI373" s="264"/>
      <c r="AJ373" s="264"/>
    </row>
    <row r="374" spans="31:36" x14ac:dyDescent="0.25">
      <c r="AE374" s="264"/>
      <c r="AF374" s="264"/>
      <c r="AG374" s="264"/>
      <c r="AH374" s="264"/>
      <c r="AI374" s="264"/>
      <c r="AJ374" s="264"/>
    </row>
    <row r="375" spans="31:36" x14ac:dyDescent="0.25">
      <c r="AE375" s="264"/>
      <c r="AF375" s="264"/>
      <c r="AG375" s="264"/>
      <c r="AH375" s="264"/>
      <c r="AI375" s="264"/>
      <c r="AJ375" s="264"/>
    </row>
    <row r="376" spans="31:36" x14ac:dyDescent="0.25">
      <c r="AE376" s="264"/>
      <c r="AF376" s="264"/>
      <c r="AG376" s="264"/>
      <c r="AH376" s="264"/>
      <c r="AI376" s="264"/>
      <c r="AJ376" s="264"/>
    </row>
    <row r="377" spans="31:36" x14ac:dyDescent="0.25">
      <c r="AE377" s="264"/>
      <c r="AF377" s="264"/>
      <c r="AG377" s="264"/>
      <c r="AH377" s="264"/>
      <c r="AI377" s="264"/>
      <c r="AJ377" s="264"/>
    </row>
    <row r="378" spans="31:36" x14ac:dyDescent="0.25">
      <c r="AE378" s="264"/>
      <c r="AF378" s="264"/>
      <c r="AG378" s="264"/>
      <c r="AH378" s="264"/>
      <c r="AI378" s="264"/>
      <c r="AJ378" s="264"/>
    </row>
    <row r="379" spans="31:36" ht="15" customHeight="1" x14ac:dyDescent="0.25">
      <c r="AE379" s="264"/>
      <c r="AF379" s="264"/>
      <c r="AG379" s="264"/>
      <c r="AH379" s="264"/>
      <c r="AI379" s="264"/>
      <c r="AJ379" s="264"/>
    </row>
    <row r="380" spans="31:36" ht="15.75" customHeight="1" x14ac:dyDescent="0.25">
      <c r="AE380" s="264"/>
      <c r="AF380" s="264"/>
      <c r="AG380" s="264"/>
      <c r="AH380" s="264"/>
      <c r="AI380" s="264"/>
      <c r="AJ380" s="264"/>
    </row>
    <row r="381" spans="31:36" ht="9.9499999999999993" customHeight="1" x14ac:dyDescent="0.25">
      <c r="AE381" s="264"/>
      <c r="AF381" s="264"/>
      <c r="AG381" s="264"/>
      <c r="AH381" s="264"/>
      <c r="AI381" s="264"/>
      <c r="AJ381" s="264"/>
    </row>
    <row r="382" spans="31:36" ht="9.9499999999999993" customHeight="1" x14ac:dyDescent="0.25">
      <c r="AE382" s="264"/>
      <c r="AF382" s="264"/>
      <c r="AG382" s="264"/>
      <c r="AH382" s="264"/>
      <c r="AI382" s="264"/>
      <c r="AJ382" s="264"/>
    </row>
    <row r="383" spans="31:36" ht="9.9499999999999993" customHeight="1" x14ac:dyDescent="0.25">
      <c r="AE383" s="264"/>
      <c r="AF383" s="264"/>
      <c r="AG383" s="264"/>
      <c r="AH383" s="264"/>
      <c r="AI383" s="264"/>
      <c r="AJ383" s="264"/>
    </row>
    <row r="384" spans="31:36" ht="9.9499999999999993" customHeight="1" x14ac:dyDescent="0.25">
      <c r="AE384" s="264"/>
      <c r="AF384" s="264"/>
      <c r="AG384" s="264"/>
      <c r="AH384" s="264"/>
      <c r="AI384" s="264"/>
      <c r="AJ384" s="264"/>
    </row>
    <row r="385" spans="31:36" ht="9.9499999999999993" customHeight="1" x14ac:dyDescent="0.25">
      <c r="AE385" s="264"/>
      <c r="AF385" s="264"/>
      <c r="AG385" s="264"/>
      <c r="AH385" s="264"/>
      <c r="AI385" s="264"/>
      <c r="AJ385" s="264"/>
    </row>
    <row r="386" spans="31:36" ht="9.9499999999999993" customHeight="1" x14ac:dyDescent="0.25">
      <c r="AE386" s="264"/>
      <c r="AF386" s="264"/>
      <c r="AG386" s="264"/>
      <c r="AH386" s="264"/>
      <c r="AI386" s="264"/>
      <c r="AJ386" s="264"/>
    </row>
    <row r="387" spans="31:36" ht="9.9499999999999993" customHeight="1" x14ac:dyDescent="0.25">
      <c r="AE387" s="264"/>
      <c r="AF387" s="264"/>
      <c r="AG387" s="264"/>
      <c r="AH387" s="264"/>
      <c r="AI387" s="264"/>
      <c r="AJ387" s="264"/>
    </row>
    <row r="388" spans="31:36" ht="9.9499999999999993" customHeight="1" x14ac:dyDescent="0.25">
      <c r="AE388" s="264"/>
      <c r="AF388" s="264"/>
      <c r="AG388" s="264"/>
      <c r="AH388" s="264"/>
      <c r="AI388" s="264"/>
      <c r="AJ388" s="264"/>
    </row>
    <row r="389" spans="31:36" ht="9.9499999999999993" customHeight="1" x14ac:dyDescent="0.25">
      <c r="AE389" s="264"/>
      <c r="AF389" s="264"/>
      <c r="AG389" s="264"/>
      <c r="AH389" s="264"/>
      <c r="AI389" s="264"/>
      <c r="AJ389" s="264"/>
    </row>
    <row r="390" spans="31:36" ht="9.9499999999999993" customHeight="1" x14ac:dyDescent="0.25">
      <c r="AE390" s="264"/>
      <c r="AF390" s="264"/>
      <c r="AG390" s="264"/>
      <c r="AH390" s="264"/>
      <c r="AI390" s="264"/>
      <c r="AJ390" s="264"/>
    </row>
    <row r="391" spans="31:36" ht="9.9499999999999993" customHeight="1" x14ac:dyDescent="0.25">
      <c r="AE391" s="264"/>
      <c r="AF391" s="264"/>
      <c r="AG391" s="264"/>
      <c r="AH391" s="264"/>
      <c r="AI391" s="264"/>
      <c r="AJ391" s="264"/>
    </row>
    <row r="392" spans="31:36" ht="9.9499999999999993" customHeight="1" x14ac:dyDescent="0.25">
      <c r="AE392" s="264"/>
      <c r="AF392" s="264"/>
      <c r="AG392" s="264"/>
      <c r="AH392" s="264"/>
      <c r="AI392" s="264"/>
      <c r="AJ392" s="264"/>
    </row>
    <row r="393" spans="31:36" ht="9.9499999999999993" customHeight="1" x14ac:dyDescent="0.25">
      <c r="AE393" s="264"/>
      <c r="AF393" s="264"/>
      <c r="AG393" s="264"/>
      <c r="AH393" s="264"/>
      <c r="AI393" s="264"/>
      <c r="AJ393" s="264"/>
    </row>
    <row r="394" spans="31:36" ht="9.9499999999999993" customHeight="1" x14ac:dyDescent="0.25">
      <c r="AE394" s="264"/>
      <c r="AF394" s="264"/>
      <c r="AG394" s="264"/>
      <c r="AH394" s="264"/>
      <c r="AI394" s="264"/>
      <c r="AJ394" s="264"/>
    </row>
    <row r="395" spans="31:36" x14ac:dyDescent="0.25">
      <c r="AE395" s="264"/>
      <c r="AF395" s="264"/>
      <c r="AG395" s="264"/>
      <c r="AH395" s="264"/>
      <c r="AI395" s="264"/>
      <c r="AJ395" s="264"/>
    </row>
    <row r="396" spans="31:36" x14ac:dyDescent="0.25">
      <c r="AE396" s="264"/>
      <c r="AF396" s="264"/>
      <c r="AG396" s="264"/>
      <c r="AH396" s="264"/>
      <c r="AI396" s="264"/>
      <c r="AJ396" s="264"/>
    </row>
    <row r="397" spans="31:36" x14ac:dyDescent="0.25">
      <c r="AE397" s="264"/>
      <c r="AF397" s="264"/>
      <c r="AG397" s="264"/>
      <c r="AH397" s="264"/>
      <c r="AI397" s="264"/>
      <c r="AJ397" s="264"/>
    </row>
    <row r="398" spans="31:36" x14ac:dyDescent="0.25">
      <c r="AE398" s="264"/>
      <c r="AF398" s="264"/>
      <c r="AG398" s="264"/>
      <c r="AH398" s="264"/>
      <c r="AI398" s="264"/>
      <c r="AJ398" s="264"/>
    </row>
    <row r="399" spans="31:36" x14ac:dyDescent="0.25">
      <c r="AE399" s="264"/>
      <c r="AF399" s="264"/>
      <c r="AG399" s="264"/>
      <c r="AH399" s="264"/>
      <c r="AI399" s="264"/>
      <c r="AJ399" s="264"/>
    </row>
    <row r="400" spans="31:36" x14ac:dyDescent="0.25">
      <c r="AE400" s="264"/>
      <c r="AF400" s="264"/>
      <c r="AG400" s="264"/>
      <c r="AH400" s="264"/>
      <c r="AI400" s="264"/>
      <c r="AJ400" s="264"/>
    </row>
    <row r="401" spans="31:36" x14ac:dyDescent="0.25">
      <c r="AE401" s="264"/>
      <c r="AF401" s="264"/>
      <c r="AG401" s="264"/>
      <c r="AH401" s="264"/>
      <c r="AI401" s="264"/>
      <c r="AJ401" s="264"/>
    </row>
    <row r="402" spans="31:36" x14ac:dyDescent="0.25">
      <c r="AE402" s="264"/>
      <c r="AF402" s="264"/>
      <c r="AG402" s="264"/>
      <c r="AH402" s="264"/>
      <c r="AI402" s="264"/>
      <c r="AJ402" s="264"/>
    </row>
    <row r="403" spans="31:36" x14ac:dyDescent="0.25">
      <c r="AE403" s="264"/>
      <c r="AF403" s="264"/>
      <c r="AG403" s="264"/>
      <c r="AH403" s="264"/>
      <c r="AI403" s="264"/>
      <c r="AJ403" s="264"/>
    </row>
    <row r="404" spans="31:36" x14ac:dyDescent="0.25">
      <c r="AE404" s="264"/>
      <c r="AF404" s="264"/>
      <c r="AG404" s="264"/>
      <c r="AH404" s="264"/>
      <c r="AI404" s="264"/>
      <c r="AJ404" s="264"/>
    </row>
    <row r="405" spans="31:36" x14ac:dyDescent="0.25">
      <c r="AE405" s="264"/>
      <c r="AF405" s="264"/>
      <c r="AG405" s="264"/>
      <c r="AH405" s="264"/>
      <c r="AI405" s="264"/>
      <c r="AJ405" s="264"/>
    </row>
    <row r="406" spans="31:36" x14ac:dyDescent="0.25">
      <c r="AE406" s="264"/>
      <c r="AF406" s="264"/>
      <c r="AG406" s="264"/>
      <c r="AH406" s="264"/>
      <c r="AI406" s="264"/>
      <c r="AJ406" s="264"/>
    </row>
    <row r="407" spans="31:36" x14ac:dyDescent="0.25">
      <c r="AE407" s="264"/>
      <c r="AF407" s="264"/>
      <c r="AG407" s="264"/>
      <c r="AH407" s="264"/>
      <c r="AI407" s="264"/>
      <c r="AJ407" s="264"/>
    </row>
    <row r="408" spans="31:36" x14ac:dyDescent="0.25">
      <c r="AE408" s="264"/>
      <c r="AF408" s="264"/>
      <c r="AG408" s="264"/>
      <c r="AH408" s="264"/>
      <c r="AI408" s="264"/>
      <c r="AJ408" s="264"/>
    </row>
    <row r="409" spans="31:36" ht="15" customHeight="1" x14ac:dyDescent="0.25">
      <c r="AE409" s="264"/>
      <c r="AF409" s="264"/>
      <c r="AG409" s="264"/>
      <c r="AH409" s="264"/>
      <c r="AI409" s="264"/>
      <c r="AJ409" s="264"/>
    </row>
    <row r="410" spans="31:36" ht="15.75" customHeight="1" x14ac:dyDescent="0.25">
      <c r="AE410" s="264"/>
      <c r="AF410" s="264"/>
      <c r="AG410" s="264"/>
      <c r="AH410" s="264"/>
      <c r="AI410" s="264"/>
      <c r="AJ410" s="264"/>
    </row>
    <row r="411" spans="31:36" ht="9.9499999999999993" customHeight="1" x14ac:dyDescent="0.25">
      <c r="AE411" s="264"/>
      <c r="AF411" s="264"/>
      <c r="AG411" s="264"/>
      <c r="AH411" s="264"/>
      <c r="AI411" s="264"/>
      <c r="AJ411" s="264"/>
    </row>
    <row r="412" spans="31:36" ht="9.9499999999999993" customHeight="1" x14ac:dyDescent="0.25">
      <c r="AE412" s="264"/>
      <c r="AF412" s="264"/>
      <c r="AG412" s="264"/>
      <c r="AH412" s="264"/>
      <c r="AI412" s="264"/>
      <c r="AJ412" s="264"/>
    </row>
    <row r="413" spans="31:36" ht="9.9499999999999993" customHeight="1" x14ac:dyDescent="0.25">
      <c r="AE413" s="264"/>
      <c r="AF413" s="264"/>
      <c r="AG413" s="264"/>
      <c r="AH413" s="264"/>
      <c r="AI413" s="264"/>
      <c r="AJ413" s="264"/>
    </row>
    <row r="414" spans="31:36" ht="9.9499999999999993" customHeight="1" x14ac:dyDescent="0.25">
      <c r="AE414" s="264"/>
      <c r="AF414" s="264"/>
      <c r="AG414" s="264"/>
      <c r="AH414" s="264"/>
      <c r="AI414" s="264"/>
      <c r="AJ414" s="264"/>
    </row>
    <row r="415" spans="31:36" ht="9.9499999999999993" customHeight="1" x14ac:dyDescent="0.25">
      <c r="AE415" s="264"/>
      <c r="AF415" s="264"/>
      <c r="AG415" s="264"/>
      <c r="AH415" s="264"/>
      <c r="AI415" s="264"/>
      <c r="AJ415" s="264"/>
    </row>
    <row r="416" spans="31:36" ht="9.9499999999999993" customHeight="1" x14ac:dyDescent="0.25">
      <c r="AE416" s="264"/>
      <c r="AF416" s="264"/>
      <c r="AG416" s="264"/>
      <c r="AH416" s="264"/>
      <c r="AI416" s="264"/>
      <c r="AJ416" s="264"/>
    </row>
    <row r="417" spans="31:36" ht="9.9499999999999993" customHeight="1" x14ac:dyDescent="0.25">
      <c r="AE417" s="264"/>
      <c r="AF417" s="264"/>
      <c r="AG417" s="264"/>
      <c r="AH417" s="264"/>
      <c r="AI417" s="264"/>
      <c r="AJ417" s="264"/>
    </row>
    <row r="418" spans="31:36" ht="9.9499999999999993" customHeight="1" x14ac:dyDescent="0.25">
      <c r="AE418" s="264"/>
      <c r="AF418" s="264"/>
      <c r="AG418" s="264"/>
      <c r="AH418" s="264"/>
      <c r="AI418" s="264"/>
      <c r="AJ418" s="264"/>
    </row>
    <row r="419" spans="31:36" ht="9.9499999999999993" customHeight="1" x14ac:dyDescent="0.25">
      <c r="AE419" s="264"/>
      <c r="AF419" s="264"/>
      <c r="AG419" s="264"/>
      <c r="AH419" s="264"/>
      <c r="AI419" s="264"/>
      <c r="AJ419" s="264"/>
    </row>
    <row r="420" spans="31:36" ht="9.9499999999999993" customHeight="1" x14ac:dyDescent="0.25">
      <c r="AE420" s="264"/>
      <c r="AF420" s="264"/>
      <c r="AG420" s="264"/>
      <c r="AH420" s="264"/>
      <c r="AI420" s="264"/>
      <c r="AJ420" s="264"/>
    </row>
    <row r="421" spans="31:36" ht="9.9499999999999993" customHeight="1" x14ac:dyDescent="0.25">
      <c r="AE421" s="264"/>
      <c r="AF421" s="264"/>
      <c r="AG421" s="264"/>
      <c r="AH421" s="264"/>
      <c r="AI421" s="264"/>
      <c r="AJ421" s="264"/>
    </row>
    <row r="422" spans="31:36" ht="9.9499999999999993" customHeight="1" x14ac:dyDescent="0.25">
      <c r="AE422" s="264"/>
      <c r="AF422" s="264"/>
      <c r="AG422" s="264"/>
      <c r="AH422" s="264"/>
      <c r="AI422" s="264"/>
      <c r="AJ422" s="264"/>
    </row>
    <row r="423" spans="31:36" x14ac:dyDescent="0.25">
      <c r="AE423" s="264"/>
      <c r="AF423" s="264"/>
      <c r="AG423" s="264"/>
      <c r="AH423" s="264"/>
      <c r="AI423" s="264"/>
      <c r="AJ423" s="264"/>
    </row>
    <row r="424" spans="31:36" x14ac:dyDescent="0.25">
      <c r="AE424" s="264"/>
      <c r="AF424" s="264"/>
      <c r="AG424" s="264"/>
      <c r="AH424" s="264"/>
      <c r="AI424" s="264"/>
      <c r="AJ424" s="264"/>
    </row>
    <row r="425" spans="31:36" ht="15" customHeight="1" x14ac:dyDescent="0.25">
      <c r="AE425" s="264"/>
      <c r="AF425" s="264"/>
      <c r="AG425" s="264"/>
      <c r="AH425" s="264"/>
      <c r="AI425" s="264"/>
      <c r="AJ425" s="264"/>
    </row>
    <row r="426" spans="31:36" ht="15.75" customHeight="1" x14ac:dyDescent="0.25">
      <c r="AE426" s="264"/>
      <c r="AF426" s="264"/>
      <c r="AG426" s="264"/>
      <c r="AH426" s="264"/>
      <c r="AI426" s="264"/>
      <c r="AJ426" s="264"/>
    </row>
    <row r="427" spans="31:36" x14ac:dyDescent="0.25">
      <c r="AE427" s="264"/>
      <c r="AF427" s="264"/>
      <c r="AG427" s="264"/>
      <c r="AH427" s="264"/>
      <c r="AI427" s="264"/>
      <c r="AJ427" s="264"/>
    </row>
    <row r="428" spans="31:36" x14ac:dyDescent="0.25">
      <c r="AE428" s="264"/>
      <c r="AF428" s="264"/>
      <c r="AG428" s="264"/>
      <c r="AH428" s="264"/>
      <c r="AI428" s="264"/>
      <c r="AJ428" s="264"/>
    </row>
    <row r="429" spans="31:36" x14ac:dyDescent="0.25">
      <c r="AE429" s="264"/>
      <c r="AF429" s="264"/>
      <c r="AG429" s="264"/>
      <c r="AH429" s="264"/>
      <c r="AI429" s="264"/>
      <c r="AJ429" s="264"/>
    </row>
    <row r="430" spans="31:36" x14ac:dyDescent="0.25">
      <c r="AE430" s="264"/>
      <c r="AF430" s="264"/>
      <c r="AG430" s="264"/>
      <c r="AH430" s="264"/>
      <c r="AI430" s="264"/>
      <c r="AJ430" s="264"/>
    </row>
    <row r="431" spans="31:36" x14ac:dyDescent="0.25">
      <c r="AE431" s="264"/>
      <c r="AF431" s="264"/>
      <c r="AG431" s="264"/>
      <c r="AH431" s="264"/>
      <c r="AI431" s="264"/>
      <c r="AJ431" s="264"/>
    </row>
    <row r="432" spans="31:36" x14ac:dyDescent="0.25">
      <c r="AE432" s="264"/>
      <c r="AF432" s="264"/>
      <c r="AG432" s="264"/>
      <c r="AH432" s="264"/>
      <c r="AI432" s="264"/>
      <c r="AJ432" s="264"/>
    </row>
    <row r="433" spans="31:36" x14ac:dyDescent="0.25">
      <c r="AE433" s="264"/>
      <c r="AF433" s="264"/>
      <c r="AG433" s="264"/>
      <c r="AH433" s="264"/>
      <c r="AI433" s="264"/>
      <c r="AJ433" s="264"/>
    </row>
    <row r="434" spans="31:36" x14ac:dyDescent="0.25">
      <c r="AE434" s="264"/>
      <c r="AF434" s="264"/>
      <c r="AG434" s="264"/>
      <c r="AH434" s="264"/>
      <c r="AI434" s="264"/>
      <c r="AJ434" s="264"/>
    </row>
    <row r="435" spans="31:36" x14ac:dyDescent="0.25">
      <c r="AE435" s="264"/>
      <c r="AF435" s="264"/>
      <c r="AG435" s="264"/>
      <c r="AH435" s="264"/>
      <c r="AI435" s="264"/>
      <c r="AJ435" s="264"/>
    </row>
    <row r="436" spans="31:36" ht="15" customHeight="1" x14ac:dyDescent="0.25">
      <c r="AE436" s="264"/>
      <c r="AF436" s="264"/>
      <c r="AG436" s="264"/>
      <c r="AH436" s="264"/>
      <c r="AI436" s="264"/>
      <c r="AJ436" s="264"/>
    </row>
    <row r="437" spans="31:36" ht="15.75" customHeight="1" x14ac:dyDescent="0.25">
      <c r="AE437" s="264"/>
      <c r="AF437" s="264"/>
      <c r="AG437" s="264"/>
      <c r="AH437" s="264"/>
      <c r="AI437" s="264"/>
      <c r="AJ437" s="264"/>
    </row>
    <row r="438" spans="31:36" ht="15" customHeight="1" x14ac:dyDescent="0.25">
      <c r="AE438" s="264"/>
      <c r="AF438" s="264"/>
      <c r="AG438" s="264"/>
      <c r="AH438" s="264"/>
      <c r="AI438" s="264"/>
      <c r="AJ438" s="264"/>
    </row>
    <row r="439" spans="31:36" ht="15.75" customHeight="1" x14ac:dyDescent="0.25">
      <c r="AE439" s="264"/>
      <c r="AF439" s="264"/>
      <c r="AG439" s="264"/>
      <c r="AH439" s="264"/>
      <c r="AI439" s="264"/>
      <c r="AJ439" s="264"/>
    </row>
    <row r="440" spans="31:36" ht="9.9499999999999993" customHeight="1" x14ac:dyDescent="0.25">
      <c r="AE440" s="264"/>
      <c r="AF440" s="264"/>
      <c r="AG440" s="264"/>
      <c r="AH440" s="264"/>
      <c r="AI440" s="264"/>
      <c r="AJ440" s="264"/>
    </row>
    <row r="441" spans="31:36" ht="9.9499999999999993" customHeight="1" x14ac:dyDescent="0.25">
      <c r="AE441" s="264"/>
      <c r="AF441" s="264"/>
      <c r="AG441" s="264"/>
      <c r="AH441" s="264"/>
      <c r="AI441" s="264"/>
      <c r="AJ441" s="264"/>
    </row>
    <row r="442" spans="31:36" ht="9.9499999999999993" customHeight="1" x14ac:dyDescent="0.25">
      <c r="AE442" s="264"/>
      <c r="AF442" s="264"/>
      <c r="AG442" s="264"/>
      <c r="AH442" s="264"/>
      <c r="AI442" s="264"/>
      <c r="AJ442" s="264"/>
    </row>
    <row r="443" spans="31:36" ht="9.9499999999999993" customHeight="1" x14ac:dyDescent="0.25">
      <c r="AE443" s="264"/>
      <c r="AF443" s="264"/>
      <c r="AG443" s="264"/>
      <c r="AH443" s="264"/>
      <c r="AI443" s="264"/>
      <c r="AJ443" s="264"/>
    </row>
    <row r="444" spans="31:36" ht="9.9499999999999993" customHeight="1" x14ac:dyDescent="0.25">
      <c r="AE444" s="264"/>
      <c r="AF444" s="264"/>
      <c r="AG444" s="264"/>
      <c r="AH444" s="264"/>
      <c r="AI444" s="264"/>
      <c r="AJ444" s="264"/>
    </row>
    <row r="445" spans="31:36" ht="9.9499999999999993" customHeight="1" x14ac:dyDescent="0.25">
      <c r="AE445" s="264"/>
      <c r="AF445" s="264"/>
      <c r="AG445" s="264"/>
      <c r="AH445" s="264"/>
      <c r="AI445" s="264"/>
      <c r="AJ445" s="264"/>
    </row>
    <row r="446" spans="31:36" ht="9.9499999999999993" customHeight="1" x14ac:dyDescent="0.25">
      <c r="AE446" s="264"/>
      <c r="AF446" s="264"/>
      <c r="AG446" s="264"/>
      <c r="AH446" s="264"/>
      <c r="AI446" s="264"/>
      <c r="AJ446" s="264"/>
    </row>
    <row r="447" spans="31:36" ht="9.9499999999999993" customHeight="1" x14ac:dyDescent="0.25">
      <c r="AE447" s="264"/>
      <c r="AF447" s="264"/>
      <c r="AG447" s="264"/>
      <c r="AH447" s="264"/>
      <c r="AI447" s="264"/>
      <c r="AJ447" s="264"/>
    </row>
    <row r="448" spans="31:36" ht="9.9499999999999993" customHeight="1" x14ac:dyDescent="0.25">
      <c r="AE448" s="264"/>
      <c r="AF448" s="264"/>
      <c r="AG448" s="264"/>
      <c r="AH448" s="264"/>
      <c r="AI448" s="264"/>
      <c r="AJ448" s="264"/>
    </row>
    <row r="449" spans="31:36" ht="9.9499999999999993" customHeight="1" x14ac:dyDescent="0.25">
      <c r="AE449" s="264"/>
      <c r="AF449" s="264"/>
      <c r="AG449" s="264"/>
      <c r="AH449" s="264"/>
      <c r="AI449" s="264"/>
      <c r="AJ449" s="264"/>
    </row>
    <row r="450" spans="31:36" ht="9.9499999999999993" customHeight="1" x14ac:dyDescent="0.25">
      <c r="AE450" s="264"/>
      <c r="AF450" s="264"/>
      <c r="AG450" s="264"/>
      <c r="AH450" s="264"/>
      <c r="AI450" s="264"/>
      <c r="AJ450" s="264"/>
    </row>
    <row r="451" spans="31:36" ht="9.9499999999999993" customHeight="1" x14ac:dyDescent="0.25">
      <c r="AE451" s="264"/>
      <c r="AF451" s="264"/>
      <c r="AG451" s="264"/>
      <c r="AH451" s="264"/>
      <c r="AI451" s="264"/>
      <c r="AJ451" s="264"/>
    </row>
    <row r="452" spans="31:36" x14ac:dyDescent="0.25">
      <c r="AE452" s="264"/>
      <c r="AF452" s="264"/>
      <c r="AG452" s="264"/>
      <c r="AH452" s="264"/>
      <c r="AI452" s="264"/>
      <c r="AJ452" s="264"/>
    </row>
    <row r="453" spans="31:36" x14ac:dyDescent="0.25">
      <c r="AE453" s="264"/>
      <c r="AF453" s="264"/>
      <c r="AG453" s="264"/>
      <c r="AH453" s="264"/>
      <c r="AI453" s="264"/>
      <c r="AJ453" s="264"/>
    </row>
    <row r="454" spans="31:36" x14ac:dyDescent="0.25">
      <c r="AE454" s="264"/>
      <c r="AF454" s="264"/>
      <c r="AG454" s="264"/>
      <c r="AH454" s="264"/>
      <c r="AI454" s="264"/>
      <c r="AJ454" s="264"/>
    </row>
    <row r="455" spans="31:36" x14ac:dyDescent="0.25">
      <c r="AE455" s="264"/>
      <c r="AF455" s="264"/>
      <c r="AG455" s="264"/>
      <c r="AH455" s="264"/>
      <c r="AI455" s="264"/>
      <c r="AJ455" s="264"/>
    </row>
    <row r="456" spans="31:36" x14ac:dyDescent="0.25">
      <c r="AE456" s="264"/>
      <c r="AF456" s="264"/>
      <c r="AG456" s="264"/>
      <c r="AH456" s="264"/>
      <c r="AI456" s="264"/>
      <c r="AJ456" s="264"/>
    </row>
    <row r="457" spans="31:36" x14ac:dyDescent="0.25">
      <c r="AE457" s="264"/>
      <c r="AF457" s="264"/>
      <c r="AG457" s="264"/>
      <c r="AH457" s="264"/>
      <c r="AI457" s="264"/>
      <c r="AJ457" s="264"/>
    </row>
    <row r="458" spans="31:36" x14ac:dyDescent="0.25">
      <c r="AE458" s="264"/>
      <c r="AF458" s="264"/>
      <c r="AG458" s="264"/>
      <c r="AH458" s="264"/>
      <c r="AI458" s="264"/>
      <c r="AJ458" s="264"/>
    </row>
    <row r="459" spans="31:36" x14ac:dyDescent="0.25">
      <c r="AE459" s="264"/>
      <c r="AF459" s="264"/>
      <c r="AG459" s="264"/>
      <c r="AH459" s="264"/>
      <c r="AI459" s="264"/>
      <c r="AJ459" s="264"/>
    </row>
    <row r="460" spans="31:36" x14ac:dyDescent="0.25">
      <c r="AE460" s="264"/>
      <c r="AF460" s="264"/>
      <c r="AG460" s="264"/>
      <c r="AH460" s="264"/>
      <c r="AI460" s="264"/>
      <c r="AJ460" s="264"/>
    </row>
    <row r="461" spans="31:36" x14ac:dyDescent="0.25">
      <c r="AE461" s="264"/>
      <c r="AF461" s="264"/>
      <c r="AG461" s="264"/>
      <c r="AH461" s="264"/>
      <c r="AI461" s="264"/>
      <c r="AJ461" s="264"/>
    </row>
    <row r="462" spans="31:36" x14ac:dyDescent="0.25">
      <c r="AE462" s="264"/>
      <c r="AF462" s="264"/>
      <c r="AG462" s="264"/>
      <c r="AH462" s="264"/>
      <c r="AI462" s="264"/>
      <c r="AJ462" s="264"/>
    </row>
    <row r="463" spans="31:36" x14ac:dyDescent="0.25">
      <c r="AE463" s="264"/>
      <c r="AF463" s="264"/>
      <c r="AG463" s="264"/>
      <c r="AH463" s="264"/>
      <c r="AI463" s="264"/>
      <c r="AJ463" s="264"/>
    </row>
    <row r="464" spans="31:36" x14ac:dyDescent="0.25">
      <c r="AE464" s="264"/>
      <c r="AF464" s="264"/>
      <c r="AG464" s="264"/>
      <c r="AH464" s="264"/>
      <c r="AI464" s="264"/>
      <c r="AJ464" s="264"/>
    </row>
    <row r="465" spans="31:36" x14ac:dyDescent="0.25">
      <c r="AE465" s="264"/>
      <c r="AF465" s="264"/>
      <c r="AG465" s="264"/>
      <c r="AH465" s="264"/>
      <c r="AI465" s="264"/>
      <c r="AJ465" s="264"/>
    </row>
    <row r="466" spans="31:36" ht="15" customHeight="1" x14ac:dyDescent="0.25">
      <c r="AE466" s="264"/>
      <c r="AF466" s="264"/>
      <c r="AG466" s="264"/>
      <c r="AH466" s="264"/>
      <c r="AI466" s="264"/>
      <c r="AJ466" s="264"/>
    </row>
    <row r="467" spans="31:36" ht="15.75" customHeight="1" x14ac:dyDescent="0.25">
      <c r="AE467" s="264"/>
      <c r="AF467" s="264"/>
      <c r="AG467" s="264"/>
      <c r="AH467" s="264"/>
      <c r="AI467" s="264"/>
      <c r="AJ467" s="264"/>
    </row>
    <row r="468" spans="31:36" ht="9.9499999999999993" customHeight="1" x14ac:dyDescent="0.25">
      <c r="AE468" s="264"/>
      <c r="AF468" s="264"/>
      <c r="AG468" s="264"/>
      <c r="AH468" s="264"/>
      <c r="AI468" s="264"/>
      <c r="AJ468" s="264"/>
    </row>
    <row r="469" spans="31:36" ht="9.9499999999999993" customHeight="1" x14ac:dyDescent="0.25">
      <c r="AE469" s="264"/>
      <c r="AF469" s="264"/>
      <c r="AG469" s="264"/>
      <c r="AH469" s="264"/>
      <c r="AI469" s="264"/>
      <c r="AJ469" s="264"/>
    </row>
    <row r="470" spans="31:36" ht="9.9499999999999993" customHeight="1" x14ac:dyDescent="0.25">
      <c r="AE470" s="264"/>
      <c r="AF470" s="264"/>
      <c r="AG470" s="264"/>
      <c r="AH470" s="264"/>
      <c r="AI470" s="264"/>
      <c r="AJ470" s="264"/>
    </row>
    <row r="471" spans="31:36" ht="9.9499999999999993" customHeight="1" x14ac:dyDescent="0.25">
      <c r="AE471" s="264"/>
      <c r="AF471" s="264"/>
      <c r="AG471" s="264"/>
      <c r="AH471" s="264"/>
      <c r="AI471" s="264"/>
      <c r="AJ471" s="264"/>
    </row>
    <row r="472" spans="31:36" ht="9.9499999999999993" customHeight="1" x14ac:dyDescent="0.25">
      <c r="AE472" s="264"/>
      <c r="AF472" s="264"/>
      <c r="AG472" s="264"/>
      <c r="AH472" s="264"/>
      <c r="AI472" s="264"/>
      <c r="AJ472" s="264"/>
    </row>
    <row r="473" spans="31:36" ht="9.9499999999999993" customHeight="1" x14ac:dyDescent="0.25">
      <c r="AE473" s="264"/>
      <c r="AF473" s="264"/>
      <c r="AG473" s="264"/>
      <c r="AH473" s="264"/>
      <c r="AI473" s="264"/>
      <c r="AJ473" s="264"/>
    </row>
    <row r="474" spans="31:36" ht="9.9499999999999993" customHeight="1" x14ac:dyDescent="0.25">
      <c r="AE474" s="264"/>
      <c r="AF474" s="264"/>
      <c r="AG474" s="264"/>
      <c r="AH474" s="264"/>
      <c r="AI474" s="264"/>
      <c r="AJ474" s="264"/>
    </row>
    <row r="475" spans="31:36" ht="9.9499999999999993" customHeight="1" x14ac:dyDescent="0.25">
      <c r="AE475" s="264"/>
      <c r="AF475" s="264"/>
      <c r="AG475" s="264"/>
      <c r="AH475" s="264"/>
      <c r="AI475" s="264"/>
      <c r="AJ475" s="264"/>
    </row>
    <row r="476" spans="31:36" ht="9.9499999999999993" customHeight="1" x14ac:dyDescent="0.25">
      <c r="AE476" s="264"/>
      <c r="AF476" s="264"/>
      <c r="AG476" s="264"/>
      <c r="AH476" s="264"/>
      <c r="AI476" s="264"/>
      <c r="AJ476" s="264"/>
    </row>
    <row r="477" spans="31:36" ht="9.9499999999999993" customHeight="1" x14ac:dyDescent="0.25">
      <c r="AE477" s="264"/>
      <c r="AF477" s="264"/>
      <c r="AG477" s="264"/>
      <c r="AH477" s="264"/>
      <c r="AI477" s="264"/>
      <c r="AJ477" s="264"/>
    </row>
    <row r="478" spans="31:36" ht="9.9499999999999993" customHeight="1" x14ac:dyDescent="0.25">
      <c r="AE478" s="264"/>
      <c r="AF478" s="264"/>
      <c r="AG478" s="264"/>
      <c r="AH478" s="264"/>
      <c r="AI478" s="264"/>
      <c r="AJ478" s="264"/>
    </row>
    <row r="479" spans="31:36" ht="9.9499999999999993" customHeight="1" x14ac:dyDescent="0.25">
      <c r="AE479" s="264"/>
      <c r="AF479" s="264"/>
      <c r="AG479" s="264"/>
      <c r="AH479" s="264"/>
      <c r="AI479" s="264"/>
      <c r="AJ479" s="264"/>
    </row>
    <row r="480" spans="31:36" x14ac:dyDescent="0.25">
      <c r="AE480" s="264"/>
      <c r="AF480" s="264"/>
      <c r="AG480" s="264"/>
      <c r="AH480" s="264"/>
      <c r="AI480" s="264"/>
      <c r="AJ480" s="264"/>
    </row>
    <row r="481" spans="31:36" x14ac:dyDescent="0.25">
      <c r="AE481" s="264"/>
      <c r="AF481" s="264"/>
      <c r="AG481" s="264"/>
      <c r="AH481" s="264"/>
      <c r="AI481" s="264"/>
      <c r="AJ481" s="264"/>
    </row>
    <row r="482" spans="31:36" ht="15" customHeight="1" x14ac:dyDescent="0.25">
      <c r="AE482" s="264"/>
      <c r="AF482" s="264"/>
      <c r="AG482" s="264"/>
      <c r="AH482" s="264"/>
      <c r="AI482" s="264"/>
      <c r="AJ482" s="264"/>
    </row>
    <row r="483" spans="31:36" ht="15.75" customHeight="1" x14ac:dyDescent="0.25">
      <c r="AE483" s="264"/>
      <c r="AF483" s="264"/>
      <c r="AG483" s="264"/>
      <c r="AH483" s="264"/>
      <c r="AI483" s="264"/>
      <c r="AJ483" s="264"/>
    </row>
    <row r="484" spans="31:36" x14ac:dyDescent="0.25">
      <c r="AE484" s="264"/>
      <c r="AF484" s="264"/>
      <c r="AG484" s="264"/>
      <c r="AH484" s="264"/>
      <c r="AI484" s="264"/>
      <c r="AJ484" s="264"/>
    </row>
    <row r="485" spans="31:36" x14ac:dyDescent="0.25">
      <c r="AE485" s="264"/>
      <c r="AF485" s="264"/>
      <c r="AG485" s="264"/>
      <c r="AH485" s="264"/>
      <c r="AI485" s="264"/>
      <c r="AJ485" s="264"/>
    </row>
    <row r="486" spans="31:36" x14ac:dyDescent="0.25">
      <c r="AE486" s="264"/>
      <c r="AF486" s="264"/>
      <c r="AG486" s="264"/>
      <c r="AH486" s="264"/>
      <c r="AI486" s="264"/>
      <c r="AJ486" s="264"/>
    </row>
    <row r="487" spans="31:36" x14ac:dyDescent="0.25">
      <c r="AE487" s="264"/>
      <c r="AF487" s="264"/>
      <c r="AG487" s="264"/>
      <c r="AH487" s="264"/>
      <c r="AI487" s="264"/>
      <c r="AJ487" s="264"/>
    </row>
    <row r="488" spans="31:36" x14ac:dyDescent="0.25">
      <c r="AE488" s="264"/>
      <c r="AF488" s="264"/>
      <c r="AG488" s="264"/>
      <c r="AH488" s="264"/>
      <c r="AI488" s="264"/>
      <c r="AJ488" s="264"/>
    </row>
    <row r="489" spans="31:36" x14ac:dyDescent="0.25">
      <c r="AE489" s="264"/>
      <c r="AF489" s="264"/>
      <c r="AG489" s="264"/>
      <c r="AH489" s="264"/>
      <c r="AI489" s="264"/>
      <c r="AJ489" s="264"/>
    </row>
    <row r="490" spans="31:36" x14ac:dyDescent="0.25">
      <c r="AE490" s="264"/>
      <c r="AF490" s="264"/>
      <c r="AG490" s="264"/>
      <c r="AH490" s="264"/>
      <c r="AI490" s="264"/>
      <c r="AJ490" s="264"/>
    </row>
    <row r="491" spans="31:36" x14ac:dyDescent="0.25">
      <c r="AE491" s="264"/>
      <c r="AF491" s="264"/>
      <c r="AG491" s="264"/>
      <c r="AH491" s="264"/>
      <c r="AI491" s="264"/>
      <c r="AJ491" s="264"/>
    </row>
    <row r="492" spans="31:36" x14ac:dyDescent="0.25">
      <c r="AE492" s="264"/>
      <c r="AF492" s="264"/>
      <c r="AG492" s="264"/>
      <c r="AH492" s="264"/>
      <c r="AI492" s="264"/>
      <c r="AJ492" s="264"/>
    </row>
    <row r="493" spans="31:36" ht="15" customHeight="1" x14ac:dyDescent="0.25">
      <c r="AE493" s="264"/>
      <c r="AF493" s="264"/>
      <c r="AG493" s="264"/>
      <c r="AH493" s="264"/>
      <c r="AI493" s="264"/>
      <c r="AJ493" s="264"/>
    </row>
    <row r="494" spans="31:36" ht="15.75" customHeight="1" x14ac:dyDescent="0.25">
      <c r="AE494" s="264"/>
      <c r="AF494" s="264"/>
      <c r="AG494" s="264"/>
      <c r="AH494" s="264"/>
      <c r="AI494" s="264"/>
      <c r="AJ494" s="264"/>
    </row>
    <row r="495" spans="31:36" ht="15" customHeight="1" x14ac:dyDescent="0.25">
      <c r="AE495" s="264"/>
      <c r="AF495" s="264"/>
      <c r="AG495" s="264"/>
      <c r="AH495" s="264"/>
      <c r="AI495" s="264"/>
      <c r="AJ495" s="264"/>
    </row>
    <row r="496" spans="31:36" ht="15.75" customHeight="1" x14ac:dyDescent="0.25">
      <c r="AE496" s="264"/>
      <c r="AF496" s="264"/>
      <c r="AG496" s="264"/>
      <c r="AH496" s="264"/>
      <c r="AI496" s="264"/>
      <c r="AJ496" s="264"/>
    </row>
    <row r="497" spans="31:36" ht="9.9499999999999993" customHeight="1" x14ac:dyDescent="0.25">
      <c r="AE497" s="264"/>
      <c r="AF497" s="264"/>
      <c r="AG497" s="264"/>
      <c r="AH497" s="264"/>
      <c r="AI497" s="264"/>
      <c r="AJ497" s="264"/>
    </row>
    <row r="498" spans="31:36" ht="9.9499999999999993" customHeight="1" x14ac:dyDescent="0.25">
      <c r="AE498" s="264"/>
      <c r="AF498" s="264"/>
      <c r="AG498" s="264"/>
      <c r="AH498" s="264"/>
      <c r="AI498" s="264"/>
      <c r="AJ498" s="264"/>
    </row>
    <row r="499" spans="31:36" ht="9.9499999999999993" customHeight="1" x14ac:dyDescent="0.25">
      <c r="AE499" s="264"/>
      <c r="AF499" s="264"/>
      <c r="AG499" s="264"/>
      <c r="AH499" s="264"/>
      <c r="AI499" s="264"/>
      <c r="AJ499" s="264"/>
    </row>
    <row r="500" spans="31:36" ht="9.9499999999999993" customHeight="1" x14ac:dyDescent="0.25">
      <c r="AE500" s="264"/>
      <c r="AF500" s="264"/>
      <c r="AG500" s="264"/>
      <c r="AH500" s="264"/>
      <c r="AI500" s="264"/>
      <c r="AJ500" s="264"/>
    </row>
    <row r="501" spans="31:36" ht="9.9499999999999993" customHeight="1" x14ac:dyDescent="0.25">
      <c r="AE501" s="264"/>
      <c r="AF501" s="264"/>
      <c r="AG501" s="264"/>
      <c r="AH501" s="264"/>
      <c r="AI501" s="264"/>
      <c r="AJ501" s="264"/>
    </row>
    <row r="502" spans="31:36" ht="9.9499999999999993" customHeight="1" x14ac:dyDescent="0.25">
      <c r="AE502" s="264"/>
      <c r="AF502" s="264"/>
      <c r="AG502" s="264"/>
      <c r="AH502" s="264"/>
      <c r="AI502" s="264"/>
      <c r="AJ502" s="264"/>
    </row>
    <row r="503" spans="31:36" ht="9.9499999999999993" customHeight="1" x14ac:dyDescent="0.25">
      <c r="AE503" s="264"/>
      <c r="AF503" s="264"/>
      <c r="AG503" s="264"/>
      <c r="AH503" s="264"/>
      <c r="AI503" s="264"/>
      <c r="AJ503" s="264"/>
    </row>
    <row r="504" spans="31:36" ht="9.9499999999999993" customHeight="1" x14ac:dyDescent="0.25">
      <c r="AE504" s="264"/>
      <c r="AF504" s="264"/>
      <c r="AG504" s="264"/>
      <c r="AH504" s="264"/>
      <c r="AI504" s="264"/>
      <c r="AJ504" s="264"/>
    </row>
    <row r="505" spans="31:36" ht="9.9499999999999993" customHeight="1" x14ac:dyDescent="0.25">
      <c r="AE505" s="264"/>
      <c r="AF505" s="264"/>
      <c r="AG505" s="264"/>
      <c r="AH505" s="264"/>
      <c r="AI505" s="264"/>
      <c r="AJ505" s="264"/>
    </row>
    <row r="506" spans="31:36" ht="9.9499999999999993" customHeight="1" x14ac:dyDescent="0.25">
      <c r="AE506" s="264"/>
      <c r="AF506" s="264"/>
      <c r="AG506" s="264"/>
      <c r="AH506" s="264"/>
      <c r="AI506" s="264"/>
      <c r="AJ506" s="264"/>
    </row>
    <row r="507" spans="31:36" ht="9.9499999999999993" customHeight="1" x14ac:dyDescent="0.25">
      <c r="AE507" s="264"/>
      <c r="AF507" s="264"/>
      <c r="AG507" s="264"/>
      <c r="AH507" s="264"/>
      <c r="AI507" s="264"/>
      <c r="AJ507" s="264"/>
    </row>
    <row r="508" spans="31:36" ht="9.9499999999999993" customHeight="1" x14ac:dyDescent="0.25">
      <c r="AE508" s="264"/>
      <c r="AF508" s="264"/>
      <c r="AG508" s="264"/>
      <c r="AH508" s="264"/>
      <c r="AI508" s="264"/>
      <c r="AJ508" s="264"/>
    </row>
    <row r="509" spans="31:36" x14ac:dyDescent="0.25">
      <c r="AE509" s="264"/>
      <c r="AF509" s="264"/>
      <c r="AG509" s="264"/>
      <c r="AH509" s="264"/>
      <c r="AI509" s="264"/>
      <c r="AJ509" s="264"/>
    </row>
    <row r="510" spans="31:36" x14ac:dyDescent="0.25">
      <c r="AE510" s="264"/>
      <c r="AF510" s="264"/>
      <c r="AG510" s="264"/>
      <c r="AH510" s="264"/>
      <c r="AI510" s="264"/>
      <c r="AJ510" s="264"/>
    </row>
    <row r="511" spans="31:36" x14ac:dyDescent="0.25">
      <c r="AE511" s="264"/>
      <c r="AF511" s="264"/>
      <c r="AG511" s="264"/>
      <c r="AH511" s="264"/>
      <c r="AI511" s="264"/>
      <c r="AJ511" s="264"/>
    </row>
    <row r="512" spans="31:36" x14ac:dyDescent="0.25">
      <c r="AE512" s="264"/>
      <c r="AF512" s="264"/>
      <c r="AG512" s="264"/>
      <c r="AH512" s="264"/>
      <c r="AI512" s="264"/>
      <c r="AJ512" s="264"/>
    </row>
    <row r="513" spans="31:36" x14ac:dyDescent="0.25">
      <c r="AE513" s="264"/>
      <c r="AF513" s="264"/>
      <c r="AG513" s="264"/>
      <c r="AH513" s="264"/>
      <c r="AI513" s="264"/>
      <c r="AJ513" s="264"/>
    </row>
    <row r="514" spans="31:36" x14ac:dyDescent="0.25">
      <c r="AE514" s="264"/>
      <c r="AF514" s="264"/>
      <c r="AG514" s="264"/>
      <c r="AH514" s="264"/>
      <c r="AI514" s="264"/>
      <c r="AJ514" s="264"/>
    </row>
    <row r="515" spans="31:36" x14ac:dyDescent="0.25">
      <c r="AE515" s="264"/>
      <c r="AF515" s="264"/>
      <c r="AG515" s="264"/>
      <c r="AH515" s="264"/>
      <c r="AI515" s="264"/>
      <c r="AJ515" s="264"/>
    </row>
    <row r="516" spans="31:36" x14ac:dyDescent="0.25">
      <c r="AE516" s="264"/>
      <c r="AF516" s="264"/>
      <c r="AG516" s="264"/>
      <c r="AH516" s="264"/>
      <c r="AI516" s="264"/>
      <c r="AJ516" s="264"/>
    </row>
    <row r="517" spans="31:36" x14ac:dyDescent="0.25">
      <c r="AE517" s="264"/>
      <c r="AF517" s="264"/>
      <c r="AG517" s="264"/>
      <c r="AH517" s="264"/>
      <c r="AI517" s="264"/>
      <c r="AJ517" s="264"/>
    </row>
    <row r="518" spans="31:36" x14ac:dyDescent="0.25">
      <c r="AE518" s="264"/>
      <c r="AF518" s="264"/>
      <c r="AG518" s="264"/>
      <c r="AH518" s="264"/>
      <c r="AI518" s="264"/>
      <c r="AJ518" s="264"/>
    </row>
    <row r="519" spans="31:36" x14ac:dyDescent="0.25">
      <c r="AE519" s="264"/>
      <c r="AF519" s="264"/>
      <c r="AG519" s="264"/>
      <c r="AH519" s="264"/>
      <c r="AI519" s="264"/>
      <c r="AJ519" s="264"/>
    </row>
    <row r="520" spans="31:36" x14ac:dyDescent="0.25">
      <c r="AE520" s="264"/>
      <c r="AF520" s="264"/>
      <c r="AG520" s="264"/>
      <c r="AH520" s="264"/>
      <c r="AI520" s="264"/>
      <c r="AJ520" s="264"/>
    </row>
    <row r="521" spans="31:36" x14ac:dyDescent="0.25">
      <c r="AE521" s="264"/>
      <c r="AF521" s="264"/>
      <c r="AG521" s="264"/>
      <c r="AH521" s="264"/>
      <c r="AI521" s="264"/>
      <c r="AJ521" s="264"/>
    </row>
    <row r="522" spans="31:36" x14ac:dyDescent="0.25">
      <c r="AE522" s="264"/>
      <c r="AF522" s="264"/>
      <c r="AG522" s="264"/>
      <c r="AH522" s="264"/>
      <c r="AI522" s="264"/>
      <c r="AJ522" s="264"/>
    </row>
    <row r="523" spans="31:36" ht="15" customHeight="1" x14ac:dyDescent="0.25">
      <c r="AE523" s="264"/>
      <c r="AF523" s="264"/>
      <c r="AG523" s="264"/>
      <c r="AH523" s="264"/>
      <c r="AI523" s="264"/>
      <c r="AJ523" s="264"/>
    </row>
    <row r="524" spans="31:36" ht="15.75" customHeight="1" x14ac:dyDescent="0.25">
      <c r="AE524" s="264"/>
      <c r="AF524" s="264"/>
      <c r="AG524" s="264"/>
      <c r="AH524" s="264"/>
      <c r="AI524" s="264"/>
      <c r="AJ524" s="264"/>
    </row>
    <row r="525" spans="31:36" ht="9.9499999999999993" customHeight="1" x14ac:dyDescent="0.25">
      <c r="AE525" s="264"/>
      <c r="AF525" s="264"/>
      <c r="AG525" s="264"/>
      <c r="AH525" s="264"/>
      <c r="AI525" s="264"/>
      <c r="AJ525" s="264"/>
    </row>
    <row r="526" spans="31:36" ht="9.9499999999999993" customHeight="1" x14ac:dyDescent="0.25">
      <c r="AE526" s="264"/>
      <c r="AF526" s="264"/>
      <c r="AG526" s="264"/>
      <c r="AH526" s="264"/>
      <c r="AI526" s="264"/>
      <c r="AJ526" s="264"/>
    </row>
    <row r="527" spans="31:36" ht="9.9499999999999993" customHeight="1" x14ac:dyDescent="0.25">
      <c r="AE527" s="264"/>
      <c r="AF527" s="264"/>
      <c r="AG527" s="264"/>
      <c r="AH527" s="264"/>
      <c r="AI527" s="264"/>
      <c r="AJ527" s="264"/>
    </row>
    <row r="528" spans="31:36" ht="9.9499999999999993" customHeight="1" x14ac:dyDescent="0.25">
      <c r="AE528" s="264"/>
      <c r="AF528" s="264"/>
      <c r="AG528" s="264"/>
      <c r="AH528" s="264"/>
      <c r="AI528" s="264"/>
      <c r="AJ528" s="264"/>
    </row>
    <row r="529" spans="31:36" ht="9.9499999999999993" customHeight="1" x14ac:dyDescent="0.25">
      <c r="AE529" s="264"/>
      <c r="AF529" s="264"/>
      <c r="AG529" s="264"/>
      <c r="AH529" s="264"/>
      <c r="AI529" s="264"/>
      <c r="AJ529" s="264"/>
    </row>
    <row r="530" spans="31:36" ht="9.9499999999999993" customHeight="1" x14ac:dyDescent="0.25">
      <c r="AE530" s="264"/>
      <c r="AF530" s="264"/>
      <c r="AG530" s="264"/>
      <c r="AH530" s="264"/>
      <c r="AI530" s="264"/>
      <c r="AJ530" s="264"/>
    </row>
    <row r="531" spans="31:36" ht="9.9499999999999993" customHeight="1" x14ac:dyDescent="0.25">
      <c r="AE531" s="264"/>
      <c r="AF531" s="264"/>
      <c r="AG531" s="264"/>
      <c r="AH531" s="264"/>
      <c r="AI531" s="264"/>
      <c r="AJ531" s="264"/>
    </row>
    <row r="532" spans="31:36" ht="9.9499999999999993" customHeight="1" x14ac:dyDescent="0.25">
      <c r="AE532" s="264"/>
      <c r="AF532" s="264"/>
      <c r="AG532" s="264"/>
      <c r="AH532" s="264"/>
      <c r="AI532" s="264"/>
      <c r="AJ532" s="264"/>
    </row>
    <row r="533" spans="31:36" ht="9.9499999999999993" customHeight="1" x14ac:dyDescent="0.25">
      <c r="AE533" s="264"/>
      <c r="AF533" s="264"/>
      <c r="AG533" s="264"/>
      <c r="AH533" s="264"/>
      <c r="AI533" s="264"/>
      <c r="AJ533" s="264"/>
    </row>
    <row r="534" spans="31:36" ht="9.9499999999999993" customHeight="1" x14ac:dyDescent="0.25">
      <c r="AE534" s="264"/>
      <c r="AF534" s="264"/>
      <c r="AG534" s="264"/>
      <c r="AH534" s="264"/>
      <c r="AI534" s="264"/>
      <c r="AJ534" s="264"/>
    </row>
    <row r="535" spans="31:36" ht="9.9499999999999993" customHeight="1" x14ac:dyDescent="0.25">
      <c r="AE535" s="264"/>
      <c r="AF535" s="264"/>
      <c r="AG535" s="264"/>
      <c r="AH535" s="264"/>
      <c r="AI535" s="264"/>
      <c r="AJ535" s="264"/>
    </row>
    <row r="536" spans="31:36" ht="9.9499999999999993" customHeight="1" x14ac:dyDescent="0.25">
      <c r="AE536" s="264"/>
      <c r="AF536" s="264"/>
      <c r="AG536" s="264"/>
      <c r="AH536" s="264"/>
      <c r="AI536" s="264"/>
      <c r="AJ536" s="264"/>
    </row>
    <row r="537" spans="31:36" x14ac:dyDescent="0.25">
      <c r="AE537" s="264"/>
      <c r="AF537" s="264"/>
      <c r="AG537" s="264"/>
      <c r="AH537" s="264"/>
      <c r="AI537" s="264"/>
      <c r="AJ537" s="264"/>
    </row>
    <row r="538" spans="31:36" x14ac:dyDescent="0.25">
      <c r="AE538" s="264"/>
      <c r="AF538" s="264"/>
      <c r="AG538" s="264"/>
      <c r="AH538" s="264"/>
      <c r="AI538" s="264"/>
      <c r="AJ538" s="264"/>
    </row>
    <row r="539" spans="31:36" ht="15" customHeight="1" x14ac:dyDescent="0.25">
      <c r="AE539" s="264"/>
      <c r="AF539" s="264"/>
      <c r="AG539" s="264"/>
      <c r="AH539" s="264"/>
      <c r="AI539" s="264"/>
      <c r="AJ539" s="264"/>
    </row>
    <row r="540" spans="31:36" ht="15.75" customHeight="1" x14ac:dyDescent="0.25">
      <c r="AE540" s="264"/>
      <c r="AF540" s="264"/>
      <c r="AG540" s="264"/>
      <c r="AH540" s="264"/>
      <c r="AI540" s="264"/>
      <c r="AJ540" s="264"/>
    </row>
    <row r="541" spans="31:36" x14ac:dyDescent="0.25">
      <c r="AE541" s="264"/>
      <c r="AF541" s="264"/>
      <c r="AG541" s="264"/>
      <c r="AH541" s="264"/>
      <c r="AI541" s="264"/>
      <c r="AJ541" s="264"/>
    </row>
    <row r="542" spans="31:36" x14ac:dyDescent="0.25">
      <c r="AE542" s="264"/>
      <c r="AF542" s="264"/>
      <c r="AG542" s="264"/>
      <c r="AH542" s="264"/>
      <c r="AI542" s="264"/>
      <c r="AJ542" s="264"/>
    </row>
    <row r="543" spans="31:36" x14ac:dyDescent="0.25">
      <c r="AE543" s="264"/>
      <c r="AF543" s="264"/>
      <c r="AG543" s="264"/>
      <c r="AH543" s="264"/>
      <c r="AI543" s="264"/>
      <c r="AJ543" s="264"/>
    </row>
    <row r="544" spans="31:36" x14ac:dyDescent="0.25">
      <c r="AE544" s="264"/>
      <c r="AF544" s="264"/>
      <c r="AG544" s="264"/>
      <c r="AH544" s="264"/>
      <c r="AI544" s="264"/>
      <c r="AJ544" s="264"/>
    </row>
    <row r="545" spans="31:36" x14ac:dyDescent="0.25">
      <c r="AE545" s="264"/>
      <c r="AF545" s="264"/>
      <c r="AG545" s="264"/>
      <c r="AH545" s="264"/>
      <c r="AI545" s="264"/>
      <c r="AJ545" s="264"/>
    </row>
    <row r="546" spans="31:36" x14ac:dyDescent="0.25">
      <c r="AE546" s="264"/>
      <c r="AF546" s="264"/>
      <c r="AG546" s="264"/>
      <c r="AH546" s="264"/>
      <c r="AI546" s="264"/>
      <c r="AJ546" s="264"/>
    </row>
    <row r="547" spans="31:36" x14ac:dyDescent="0.25">
      <c r="AE547" s="264"/>
      <c r="AF547" s="264"/>
      <c r="AG547" s="264"/>
      <c r="AH547" s="264"/>
      <c r="AI547" s="264"/>
      <c r="AJ547" s="264"/>
    </row>
    <row r="548" spans="31:36" x14ac:dyDescent="0.25">
      <c r="AE548" s="264"/>
      <c r="AF548" s="264"/>
      <c r="AG548" s="264"/>
      <c r="AH548" s="264"/>
      <c r="AI548" s="264"/>
      <c r="AJ548" s="264"/>
    </row>
    <row r="549" spans="31:36" x14ac:dyDescent="0.25">
      <c r="AE549" s="264"/>
      <c r="AF549" s="264"/>
      <c r="AG549" s="264"/>
      <c r="AH549" s="264"/>
      <c r="AI549" s="264"/>
      <c r="AJ549" s="264"/>
    </row>
    <row r="550" spans="31:36" ht="15" customHeight="1" x14ac:dyDescent="0.25">
      <c r="AE550" s="264"/>
      <c r="AF550" s="264"/>
      <c r="AG550" s="264"/>
      <c r="AH550" s="264"/>
      <c r="AI550" s="264"/>
      <c r="AJ550" s="264"/>
    </row>
    <row r="551" spans="31:36" ht="15.75" customHeight="1" x14ac:dyDescent="0.25">
      <c r="AE551" s="264"/>
      <c r="AF551" s="264"/>
      <c r="AG551" s="264"/>
      <c r="AH551" s="264"/>
      <c r="AI551" s="264"/>
      <c r="AJ551" s="264"/>
    </row>
    <row r="552" spans="31:36" ht="15" customHeight="1" x14ac:dyDescent="0.25">
      <c r="AE552" s="264"/>
      <c r="AF552" s="264"/>
      <c r="AG552" s="264"/>
      <c r="AH552" s="264"/>
      <c r="AI552" s="264"/>
      <c r="AJ552" s="264"/>
    </row>
    <row r="553" spans="31:36" ht="15.75" customHeight="1" x14ac:dyDescent="0.25">
      <c r="AE553" s="264"/>
      <c r="AF553" s="264"/>
      <c r="AG553" s="264"/>
      <c r="AH553" s="264"/>
      <c r="AI553" s="264"/>
      <c r="AJ553" s="264"/>
    </row>
    <row r="554" spans="31:36" ht="9.9499999999999993" customHeight="1" x14ac:dyDescent="0.25">
      <c r="AE554" s="264"/>
      <c r="AF554" s="264"/>
      <c r="AG554" s="264"/>
      <c r="AH554" s="264"/>
      <c r="AI554" s="264"/>
      <c r="AJ554" s="264"/>
    </row>
    <row r="555" spans="31:36" ht="9.9499999999999993" customHeight="1" x14ac:dyDescent="0.25">
      <c r="AE555" s="264"/>
      <c r="AF555" s="264"/>
      <c r="AG555" s="264"/>
      <c r="AH555" s="264"/>
      <c r="AI555" s="264"/>
      <c r="AJ555" s="264"/>
    </row>
    <row r="556" spans="31:36" ht="9.9499999999999993" customHeight="1" x14ac:dyDescent="0.25">
      <c r="AE556" s="264"/>
      <c r="AF556" s="264"/>
      <c r="AG556" s="264"/>
      <c r="AH556" s="264"/>
      <c r="AI556" s="264"/>
      <c r="AJ556" s="264"/>
    </row>
    <row r="557" spans="31:36" ht="9.9499999999999993" customHeight="1" x14ac:dyDescent="0.25">
      <c r="AE557" s="264"/>
      <c r="AF557" s="264"/>
      <c r="AG557" s="264"/>
      <c r="AH557" s="264"/>
      <c r="AI557" s="264"/>
      <c r="AJ557" s="264"/>
    </row>
    <row r="558" spans="31:36" ht="9.9499999999999993" customHeight="1" x14ac:dyDescent="0.25">
      <c r="AE558" s="264"/>
      <c r="AF558" s="264"/>
      <c r="AG558" s="264"/>
      <c r="AH558" s="264"/>
      <c r="AI558" s="264"/>
      <c r="AJ558" s="264"/>
    </row>
    <row r="559" spans="31:36" ht="9.9499999999999993" customHeight="1" x14ac:dyDescent="0.25">
      <c r="AE559" s="264"/>
      <c r="AF559" s="264"/>
      <c r="AG559" s="264"/>
      <c r="AH559" s="264"/>
      <c r="AI559" s="264"/>
      <c r="AJ559" s="264"/>
    </row>
    <row r="560" spans="31:36" ht="9.9499999999999993" customHeight="1" x14ac:dyDescent="0.25">
      <c r="AE560" s="264"/>
      <c r="AF560" s="264"/>
      <c r="AG560" s="264"/>
      <c r="AH560" s="264"/>
      <c r="AI560" s="264"/>
      <c r="AJ560" s="264"/>
    </row>
    <row r="561" spans="31:36" ht="9.9499999999999993" customHeight="1" x14ac:dyDescent="0.25">
      <c r="AE561" s="264"/>
      <c r="AF561" s="264"/>
      <c r="AG561" s="264"/>
      <c r="AH561" s="264"/>
      <c r="AI561" s="264"/>
      <c r="AJ561" s="264"/>
    </row>
    <row r="562" spans="31:36" ht="9.9499999999999993" customHeight="1" x14ac:dyDescent="0.25">
      <c r="AE562" s="264"/>
      <c r="AF562" s="264"/>
      <c r="AG562" s="264"/>
      <c r="AH562" s="264"/>
      <c r="AI562" s="264"/>
      <c r="AJ562" s="264"/>
    </row>
    <row r="563" spans="31:36" ht="9.9499999999999993" customHeight="1" x14ac:dyDescent="0.25">
      <c r="AE563" s="264"/>
      <c r="AF563" s="264"/>
      <c r="AG563" s="264"/>
      <c r="AH563" s="264"/>
      <c r="AI563" s="264"/>
      <c r="AJ563" s="264"/>
    </row>
    <row r="564" spans="31:36" ht="9.9499999999999993" customHeight="1" x14ac:dyDescent="0.25">
      <c r="AE564" s="264"/>
      <c r="AF564" s="264"/>
      <c r="AG564" s="264"/>
      <c r="AH564" s="264"/>
      <c r="AI564" s="264"/>
      <c r="AJ564" s="264"/>
    </row>
    <row r="565" spans="31:36" ht="9.9499999999999993" customHeight="1" x14ac:dyDescent="0.25">
      <c r="AE565" s="264"/>
      <c r="AF565" s="264"/>
      <c r="AG565" s="264"/>
      <c r="AH565" s="264"/>
      <c r="AI565" s="264"/>
      <c r="AJ565" s="264"/>
    </row>
    <row r="566" spans="31:36" x14ac:dyDescent="0.25">
      <c r="AE566" s="264"/>
      <c r="AF566" s="264"/>
      <c r="AG566" s="264"/>
      <c r="AH566" s="264"/>
      <c r="AI566" s="264"/>
      <c r="AJ566" s="264"/>
    </row>
    <row r="567" spans="31:36" x14ac:dyDescent="0.25">
      <c r="AE567" s="264"/>
      <c r="AF567" s="264"/>
      <c r="AG567" s="264"/>
      <c r="AH567" s="264"/>
      <c r="AI567" s="264"/>
      <c r="AJ567" s="264"/>
    </row>
    <row r="568" spans="31:36" x14ac:dyDescent="0.25">
      <c r="AE568" s="264"/>
      <c r="AF568" s="264"/>
      <c r="AG568" s="264"/>
      <c r="AH568" s="264"/>
      <c r="AI568" s="264"/>
      <c r="AJ568" s="264"/>
    </row>
    <row r="569" spans="31:36" x14ac:dyDescent="0.25">
      <c r="AE569" s="264"/>
      <c r="AF569" s="264"/>
      <c r="AG569" s="264"/>
      <c r="AH569" s="264"/>
      <c r="AI569" s="264"/>
      <c r="AJ569" s="264"/>
    </row>
    <row r="570" spans="31:36" x14ac:dyDescent="0.25">
      <c r="AE570" s="264"/>
      <c r="AF570" s="264"/>
      <c r="AG570" s="264"/>
      <c r="AH570" s="264"/>
      <c r="AI570" s="264"/>
      <c r="AJ570" s="264"/>
    </row>
    <row r="571" spans="31:36" x14ac:dyDescent="0.25">
      <c r="AE571" s="264"/>
      <c r="AF571" s="264"/>
      <c r="AG571" s="264"/>
      <c r="AH571" s="264"/>
      <c r="AI571" s="264"/>
      <c r="AJ571" s="264"/>
    </row>
    <row r="572" spans="31:36" x14ac:dyDescent="0.25">
      <c r="AE572" s="264"/>
      <c r="AF572" s="264"/>
      <c r="AG572" s="264"/>
      <c r="AH572" s="264"/>
      <c r="AI572" s="264"/>
      <c r="AJ572" s="264"/>
    </row>
    <row r="573" spans="31:36" x14ac:dyDescent="0.25">
      <c r="AE573" s="264"/>
      <c r="AF573" s="264"/>
      <c r="AG573" s="264"/>
      <c r="AH573" s="264"/>
      <c r="AI573" s="264"/>
      <c r="AJ573" s="264"/>
    </row>
    <row r="574" spans="31:36" x14ac:dyDescent="0.25">
      <c r="AE574" s="264"/>
      <c r="AF574" s="264"/>
      <c r="AG574" s="264"/>
      <c r="AH574" s="264"/>
      <c r="AI574" s="264"/>
      <c r="AJ574" s="264"/>
    </row>
    <row r="575" spans="31:36" x14ac:dyDescent="0.25">
      <c r="AE575" s="264"/>
      <c r="AF575" s="264"/>
      <c r="AG575" s="264"/>
      <c r="AH575" s="264"/>
      <c r="AI575" s="264"/>
      <c r="AJ575" s="264"/>
    </row>
    <row r="576" spans="31:36" x14ac:dyDescent="0.25">
      <c r="AE576" s="264"/>
      <c r="AF576" s="264"/>
      <c r="AG576" s="264"/>
      <c r="AH576" s="264"/>
      <c r="AI576" s="264"/>
      <c r="AJ576" s="264"/>
    </row>
    <row r="577" spans="31:36" x14ac:dyDescent="0.25">
      <c r="AE577" s="264"/>
      <c r="AF577" s="264"/>
      <c r="AG577" s="264"/>
      <c r="AH577" s="264"/>
      <c r="AI577" s="264"/>
      <c r="AJ577" s="264"/>
    </row>
    <row r="578" spans="31:36" x14ac:dyDescent="0.25">
      <c r="AE578" s="264"/>
      <c r="AF578" s="264"/>
      <c r="AG578" s="264"/>
      <c r="AH578" s="264"/>
      <c r="AI578" s="264"/>
      <c r="AJ578" s="264"/>
    </row>
    <row r="579" spans="31:36" x14ac:dyDescent="0.25">
      <c r="AE579" s="264"/>
      <c r="AF579" s="264"/>
      <c r="AG579" s="264"/>
      <c r="AH579" s="264"/>
      <c r="AI579" s="264"/>
      <c r="AJ579" s="264"/>
    </row>
    <row r="580" spans="31:36" ht="15" customHeight="1" x14ac:dyDescent="0.25">
      <c r="AE580" s="264"/>
      <c r="AF580" s="264"/>
      <c r="AG580" s="264"/>
      <c r="AH580" s="264"/>
      <c r="AI580" s="264"/>
      <c r="AJ580" s="264"/>
    </row>
    <row r="581" spans="31:36" ht="15.75" customHeight="1" x14ac:dyDescent="0.25">
      <c r="AE581" s="264"/>
      <c r="AF581" s="264"/>
      <c r="AG581" s="264"/>
      <c r="AH581" s="264"/>
      <c r="AI581" s="264"/>
      <c r="AJ581" s="264"/>
    </row>
    <row r="582" spans="31:36" ht="9.9499999999999993" customHeight="1" x14ac:dyDescent="0.25">
      <c r="AE582" s="264"/>
      <c r="AF582" s="264"/>
      <c r="AG582" s="264"/>
      <c r="AH582" s="264"/>
      <c r="AI582" s="264"/>
      <c r="AJ582" s="264"/>
    </row>
    <row r="583" spans="31:36" ht="9.9499999999999993" customHeight="1" x14ac:dyDescent="0.25">
      <c r="AE583" s="264"/>
      <c r="AF583" s="264"/>
      <c r="AG583" s="264"/>
      <c r="AH583" s="264"/>
      <c r="AI583" s="264"/>
      <c r="AJ583" s="264"/>
    </row>
    <row r="584" spans="31:36" ht="9.9499999999999993" customHeight="1" x14ac:dyDescent="0.25">
      <c r="AE584" s="264"/>
      <c r="AF584" s="264"/>
      <c r="AG584" s="264"/>
      <c r="AH584" s="264"/>
      <c r="AI584" s="264"/>
      <c r="AJ584" s="264"/>
    </row>
    <row r="585" spans="31:36" ht="9.9499999999999993" customHeight="1" x14ac:dyDescent="0.25">
      <c r="AE585" s="264"/>
      <c r="AF585" s="264"/>
      <c r="AG585" s="264"/>
      <c r="AH585" s="264"/>
      <c r="AI585" s="264"/>
      <c r="AJ585" s="264"/>
    </row>
    <row r="586" spans="31:36" ht="9.9499999999999993" customHeight="1" x14ac:dyDescent="0.25">
      <c r="AE586" s="264"/>
      <c r="AF586" s="264"/>
      <c r="AG586" s="264"/>
      <c r="AH586" s="264"/>
      <c r="AI586" s="264"/>
      <c r="AJ586" s="264"/>
    </row>
    <row r="587" spans="31:36" ht="9.9499999999999993" customHeight="1" x14ac:dyDescent="0.25">
      <c r="AE587" s="264"/>
      <c r="AF587" s="264"/>
      <c r="AG587" s="264"/>
      <c r="AH587" s="264"/>
      <c r="AI587" s="264"/>
      <c r="AJ587" s="264"/>
    </row>
    <row r="588" spans="31:36" ht="9.9499999999999993" customHeight="1" x14ac:dyDescent="0.25">
      <c r="AE588" s="264"/>
      <c r="AF588" s="264"/>
      <c r="AG588" s="264"/>
      <c r="AH588" s="264"/>
      <c r="AI588" s="264"/>
      <c r="AJ588" s="264"/>
    </row>
    <row r="589" spans="31:36" ht="9.9499999999999993" customHeight="1" x14ac:dyDescent="0.25">
      <c r="AE589" s="264"/>
      <c r="AF589" s="264"/>
      <c r="AG589" s="264"/>
      <c r="AH589" s="264"/>
      <c r="AI589" s="264"/>
      <c r="AJ589" s="264"/>
    </row>
    <row r="590" spans="31:36" ht="9.9499999999999993" customHeight="1" x14ac:dyDescent="0.25">
      <c r="AE590" s="264"/>
      <c r="AF590" s="264"/>
      <c r="AG590" s="264"/>
      <c r="AH590" s="264"/>
      <c r="AI590" s="264"/>
      <c r="AJ590" s="264"/>
    </row>
    <row r="591" spans="31:36" ht="9.9499999999999993" customHeight="1" x14ac:dyDescent="0.25">
      <c r="AE591" s="264"/>
      <c r="AF591" s="264"/>
      <c r="AG591" s="264"/>
      <c r="AH591" s="264"/>
      <c r="AI591" s="264"/>
      <c r="AJ591" s="264"/>
    </row>
    <row r="592" spans="31:36" ht="9.9499999999999993" customHeight="1" x14ac:dyDescent="0.25">
      <c r="AE592" s="264"/>
      <c r="AF592" s="264"/>
      <c r="AG592" s="264"/>
      <c r="AH592" s="264"/>
      <c r="AI592" s="264"/>
      <c r="AJ592" s="264"/>
    </row>
    <row r="593" spans="31:36" ht="9.9499999999999993" customHeight="1" x14ac:dyDescent="0.25">
      <c r="AE593" s="264"/>
      <c r="AF593" s="264"/>
      <c r="AG593" s="264"/>
      <c r="AH593" s="264"/>
      <c r="AI593" s="264"/>
      <c r="AJ593" s="264"/>
    </row>
    <row r="594" spans="31:36" x14ac:dyDescent="0.25">
      <c r="AE594" s="264"/>
      <c r="AF594" s="264"/>
      <c r="AG594" s="264"/>
      <c r="AH594" s="264"/>
      <c r="AI594" s="264"/>
      <c r="AJ594" s="264"/>
    </row>
    <row r="595" spans="31:36" x14ac:dyDescent="0.25">
      <c r="AE595" s="264"/>
      <c r="AF595" s="264"/>
      <c r="AG595" s="264"/>
      <c r="AH595" s="264"/>
      <c r="AI595" s="264"/>
      <c r="AJ595" s="264"/>
    </row>
    <row r="596" spans="31:36" ht="15" customHeight="1" x14ac:dyDescent="0.25">
      <c r="AE596" s="264"/>
      <c r="AF596" s="264"/>
      <c r="AG596" s="264"/>
      <c r="AH596" s="264"/>
      <c r="AI596" s="264"/>
      <c r="AJ596" s="264"/>
    </row>
    <row r="597" spans="31:36" ht="15.75" customHeight="1" x14ac:dyDescent="0.25">
      <c r="AE597" s="264"/>
      <c r="AF597" s="264"/>
      <c r="AG597" s="264"/>
      <c r="AH597" s="264"/>
      <c r="AI597" s="264"/>
      <c r="AJ597" s="264"/>
    </row>
    <row r="598" spans="31:36" x14ac:dyDescent="0.25">
      <c r="AE598" s="264"/>
      <c r="AF598" s="264"/>
      <c r="AG598" s="264"/>
      <c r="AH598" s="264"/>
      <c r="AI598" s="264"/>
      <c r="AJ598" s="264"/>
    </row>
    <row r="599" spans="31:36" x14ac:dyDescent="0.25">
      <c r="AE599" s="264"/>
      <c r="AF599" s="264"/>
      <c r="AG599" s="264"/>
      <c r="AH599" s="264"/>
      <c r="AI599" s="264"/>
      <c r="AJ599" s="264"/>
    </row>
    <row r="600" spans="31:36" x14ac:dyDescent="0.25">
      <c r="AE600" s="264"/>
      <c r="AF600" s="264"/>
      <c r="AG600" s="264"/>
      <c r="AH600" s="264"/>
      <c r="AI600" s="264"/>
      <c r="AJ600" s="264"/>
    </row>
    <row r="601" spans="31:36" x14ac:dyDescent="0.25">
      <c r="AE601" s="264"/>
      <c r="AF601" s="264"/>
      <c r="AG601" s="264"/>
      <c r="AH601" s="264"/>
      <c r="AI601" s="264"/>
      <c r="AJ601" s="264"/>
    </row>
    <row r="602" spans="31:36" x14ac:dyDescent="0.25">
      <c r="AE602" s="264"/>
      <c r="AF602" s="264"/>
      <c r="AG602" s="264"/>
      <c r="AH602" s="264"/>
      <c r="AI602" s="264"/>
      <c r="AJ602" s="264"/>
    </row>
    <row r="603" spans="31:36" x14ac:dyDescent="0.25">
      <c r="AE603" s="264"/>
      <c r="AF603" s="264"/>
      <c r="AG603" s="264"/>
      <c r="AH603" s="264"/>
      <c r="AI603" s="264"/>
      <c r="AJ603" s="264"/>
    </row>
    <row r="604" spans="31:36" x14ac:dyDescent="0.25">
      <c r="AE604" s="264"/>
      <c r="AF604" s="264"/>
      <c r="AG604" s="264"/>
      <c r="AH604" s="264"/>
      <c r="AI604" s="264"/>
      <c r="AJ604" s="264"/>
    </row>
    <row r="605" spans="31:36" x14ac:dyDescent="0.25">
      <c r="AE605" s="264"/>
      <c r="AF605" s="264"/>
      <c r="AG605" s="264"/>
      <c r="AH605" s="264"/>
      <c r="AI605" s="264"/>
      <c r="AJ605" s="264"/>
    </row>
    <row r="606" spans="31:36" x14ac:dyDescent="0.25">
      <c r="AE606" s="264"/>
      <c r="AF606" s="264"/>
      <c r="AG606" s="264"/>
      <c r="AH606" s="264"/>
      <c r="AI606" s="264"/>
      <c r="AJ606" s="264"/>
    </row>
    <row r="607" spans="31:36" ht="15" customHeight="1" x14ac:dyDescent="0.25">
      <c r="AE607" s="264"/>
      <c r="AF607" s="264"/>
      <c r="AG607" s="264"/>
      <c r="AH607" s="264"/>
      <c r="AI607" s="264"/>
      <c r="AJ607" s="264"/>
    </row>
    <row r="608" spans="31:36" ht="15.75" customHeight="1" x14ac:dyDescent="0.25">
      <c r="AE608" s="264"/>
      <c r="AF608" s="264"/>
      <c r="AG608" s="264"/>
      <c r="AH608" s="264"/>
      <c r="AI608" s="264"/>
      <c r="AJ608" s="264"/>
    </row>
    <row r="609" spans="31:36" ht="15" customHeight="1" x14ac:dyDescent="0.25">
      <c r="AE609" s="264"/>
      <c r="AF609" s="264"/>
      <c r="AG609" s="264"/>
      <c r="AH609" s="264"/>
      <c r="AI609" s="264"/>
      <c r="AJ609" s="264"/>
    </row>
    <row r="610" spans="31:36" ht="15.75" customHeight="1" x14ac:dyDescent="0.25">
      <c r="AE610" s="264"/>
      <c r="AF610" s="264"/>
      <c r="AG610" s="264"/>
      <c r="AH610" s="264"/>
      <c r="AI610" s="264"/>
      <c r="AJ610" s="264"/>
    </row>
    <row r="611" spans="31:36" ht="9.9499999999999993" customHeight="1" x14ac:dyDescent="0.25">
      <c r="AE611" s="264"/>
      <c r="AF611" s="264"/>
      <c r="AG611" s="264"/>
      <c r="AH611" s="264"/>
      <c r="AI611" s="264"/>
      <c r="AJ611" s="264"/>
    </row>
    <row r="612" spans="31:36" ht="9.9499999999999993" customHeight="1" x14ac:dyDescent="0.25">
      <c r="AE612" s="264"/>
      <c r="AF612" s="264"/>
      <c r="AG612" s="264"/>
      <c r="AH612" s="264"/>
      <c r="AI612" s="264"/>
      <c r="AJ612" s="264"/>
    </row>
    <row r="613" spans="31:36" ht="9.9499999999999993" customHeight="1" x14ac:dyDescent="0.25">
      <c r="AE613" s="264"/>
      <c r="AF613" s="264"/>
      <c r="AG613" s="264"/>
      <c r="AH613" s="264"/>
      <c r="AI613" s="264"/>
      <c r="AJ613" s="264"/>
    </row>
    <row r="614" spans="31:36" ht="9.9499999999999993" customHeight="1" x14ac:dyDescent="0.25">
      <c r="AE614" s="264"/>
      <c r="AF614" s="264"/>
      <c r="AG614" s="264"/>
      <c r="AH614" s="264"/>
      <c r="AI614" s="264"/>
      <c r="AJ614" s="264"/>
    </row>
    <row r="615" spans="31:36" ht="9.9499999999999993" customHeight="1" x14ac:dyDescent="0.25">
      <c r="AE615" s="264"/>
      <c r="AF615" s="264"/>
      <c r="AG615" s="264"/>
      <c r="AH615" s="264"/>
      <c r="AI615" s="264"/>
      <c r="AJ615" s="264"/>
    </row>
    <row r="616" spans="31:36" ht="9.9499999999999993" customHeight="1" x14ac:dyDescent="0.25">
      <c r="AE616" s="264"/>
      <c r="AF616" s="264"/>
      <c r="AG616" s="264"/>
      <c r="AH616" s="264"/>
      <c r="AI616" s="264"/>
      <c r="AJ616" s="264"/>
    </row>
    <row r="617" spans="31:36" ht="9.9499999999999993" customHeight="1" x14ac:dyDescent="0.25">
      <c r="AE617" s="264"/>
      <c r="AF617" s="264"/>
      <c r="AG617" s="264"/>
      <c r="AH617" s="264"/>
      <c r="AI617" s="264"/>
      <c r="AJ617" s="264"/>
    </row>
    <row r="618" spans="31:36" ht="9.9499999999999993" customHeight="1" x14ac:dyDescent="0.25">
      <c r="AE618" s="264"/>
      <c r="AF618" s="264"/>
      <c r="AG618" s="264"/>
      <c r="AH618" s="264"/>
      <c r="AI618" s="264"/>
      <c r="AJ618" s="264"/>
    </row>
    <row r="619" spans="31:36" ht="9.9499999999999993" customHeight="1" x14ac:dyDescent="0.25">
      <c r="AE619" s="264"/>
      <c r="AF619" s="264"/>
      <c r="AG619" s="264"/>
      <c r="AH619" s="264"/>
      <c r="AI619" s="264"/>
      <c r="AJ619" s="264"/>
    </row>
    <row r="620" spans="31:36" ht="9.9499999999999993" customHeight="1" x14ac:dyDescent="0.25">
      <c r="AE620" s="264"/>
      <c r="AF620" s="264"/>
      <c r="AG620" s="264"/>
      <c r="AH620" s="264"/>
      <c r="AI620" s="264"/>
      <c r="AJ620" s="264"/>
    </row>
    <row r="621" spans="31:36" ht="9.9499999999999993" customHeight="1" x14ac:dyDescent="0.25">
      <c r="AE621" s="264"/>
      <c r="AF621" s="264"/>
      <c r="AG621" s="264"/>
      <c r="AH621" s="264"/>
      <c r="AI621" s="264"/>
      <c r="AJ621" s="264"/>
    </row>
    <row r="622" spans="31:36" ht="9.9499999999999993" customHeight="1" x14ac:dyDescent="0.25">
      <c r="AE622" s="264"/>
      <c r="AF622" s="264"/>
      <c r="AG622" s="264"/>
      <c r="AH622" s="264"/>
      <c r="AI622" s="264"/>
      <c r="AJ622" s="264"/>
    </row>
    <row r="623" spans="31:36" x14ac:dyDescent="0.25">
      <c r="AE623" s="264"/>
      <c r="AF623" s="264"/>
      <c r="AG623" s="264"/>
      <c r="AH623" s="264"/>
      <c r="AI623" s="264"/>
      <c r="AJ623" s="264"/>
    </row>
    <row r="624" spans="31:36" x14ac:dyDescent="0.25">
      <c r="AE624" s="264"/>
      <c r="AF624" s="264"/>
      <c r="AG624" s="264"/>
      <c r="AH624" s="264"/>
      <c r="AI624" s="264"/>
      <c r="AJ624" s="264"/>
    </row>
    <row r="625" spans="31:36" x14ac:dyDescent="0.25">
      <c r="AE625" s="264"/>
      <c r="AF625" s="264"/>
      <c r="AG625" s="264"/>
      <c r="AH625" s="264"/>
      <c r="AI625" s="264"/>
      <c r="AJ625" s="264"/>
    </row>
    <row r="626" spans="31:36" x14ac:dyDescent="0.25">
      <c r="AE626" s="264"/>
      <c r="AF626" s="264"/>
      <c r="AG626" s="264"/>
      <c r="AH626" s="264"/>
      <c r="AI626" s="264"/>
      <c r="AJ626" s="264"/>
    </row>
    <row r="627" spans="31:36" x14ac:dyDescent="0.25">
      <c r="AE627" s="264"/>
      <c r="AF627" s="264"/>
      <c r="AG627" s="264"/>
      <c r="AH627" s="264"/>
      <c r="AI627" s="264"/>
      <c r="AJ627" s="264"/>
    </row>
    <row r="628" spans="31:36" x14ac:dyDescent="0.25">
      <c r="AE628" s="264"/>
      <c r="AF628" s="264"/>
      <c r="AG628" s="264"/>
      <c r="AH628" s="264"/>
      <c r="AI628" s="264"/>
      <c r="AJ628" s="264"/>
    </row>
    <row r="629" spans="31:36" x14ac:dyDescent="0.25">
      <c r="AE629" s="264"/>
      <c r="AF629" s="264"/>
      <c r="AG629" s="264"/>
      <c r="AH629" s="264"/>
      <c r="AI629" s="264"/>
      <c r="AJ629" s="264"/>
    </row>
    <row r="630" spans="31:36" x14ac:dyDescent="0.25">
      <c r="AE630" s="264"/>
      <c r="AF630" s="264"/>
      <c r="AG630" s="264"/>
      <c r="AH630" s="264"/>
      <c r="AI630" s="264"/>
      <c r="AJ630" s="264"/>
    </row>
    <row r="631" spans="31:36" x14ac:dyDescent="0.25">
      <c r="AE631" s="264"/>
      <c r="AF631" s="264"/>
      <c r="AG631" s="264"/>
      <c r="AH631" s="264"/>
      <c r="AI631" s="264"/>
      <c r="AJ631" s="264"/>
    </row>
    <row r="632" spans="31:36" x14ac:dyDescent="0.25">
      <c r="AE632" s="264"/>
      <c r="AF632" s="264"/>
      <c r="AG632" s="264"/>
      <c r="AH632" s="264"/>
      <c r="AI632" s="264"/>
      <c r="AJ632" s="264"/>
    </row>
    <row r="633" spans="31:36" x14ac:dyDescent="0.25">
      <c r="AE633" s="264"/>
      <c r="AF633" s="264"/>
      <c r="AG633" s="264"/>
      <c r="AH633" s="264"/>
      <c r="AI633" s="264"/>
      <c r="AJ633" s="264"/>
    </row>
    <row r="634" spans="31:36" x14ac:dyDescent="0.25">
      <c r="AE634" s="264"/>
      <c r="AF634" s="264"/>
      <c r="AG634" s="264"/>
      <c r="AH634" s="264"/>
      <c r="AI634" s="264"/>
      <c r="AJ634" s="264"/>
    </row>
    <row r="635" spans="31:36" x14ac:dyDescent="0.25">
      <c r="AE635" s="264"/>
      <c r="AF635" s="264"/>
      <c r="AG635" s="264"/>
      <c r="AH635" s="264"/>
      <c r="AI635" s="264"/>
      <c r="AJ635" s="264"/>
    </row>
    <row r="636" spans="31:36" x14ac:dyDescent="0.25">
      <c r="AE636" s="264"/>
      <c r="AF636" s="264"/>
      <c r="AG636" s="264"/>
      <c r="AH636" s="264"/>
      <c r="AI636" s="264"/>
      <c r="AJ636" s="264"/>
    </row>
    <row r="637" spans="31:36" ht="15" customHeight="1" x14ac:dyDescent="0.25">
      <c r="AE637" s="264"/>
      <c r="AF637" s="264"/>
      <c r="AG637" s="264"/>
      <c r="AH637" s="264"/>
      <c r="AI637" s="264"/>
      <c r="AJ637" s="264"/>
    </row>
    <row r="638" spans="31:36" ht="15.75" customHeight="1" x14ac:dyDescent="0.25">
      <c r="AE638" s="264"/>
      <c r="AF638" s="264"/>
      <c r="AG638" s="264"/>
      <c r="AH638" s="264"/>
      <c r="AI638" s="264"/>
      <c r="AJ638" s="264"/>
    </row>
    <row r="639" spans="31:36" ht="9.9499999999999993" customHeight="1" x14ac:dyDescent="0.25">
      <c r="AE639" s="264"/>
      <c r="AF639" s="264"/>
      <c r="AG639" s="264"/>
      <c r="AH639" s="264"/>
      <c r="AI639" s="264"/>
      <c r="AJ639" s="264"/>
    </row>
    <row r="640" spans="31:36" ht="9.9499999999999993" customHeight="1" x14ac:dyDescent="0.25">
      <c r="AE640" s="264"/>
      <c r="AF640" s="264"/>
      <c r="AG640" s="264"/>
      <c r="AH640" s="264"/>
      <c r="AI640" s="264"/>
      <c r="AJ640" s="264"/>
    </row>
    <row r="641" spans="31:36" ht="9.9499999999999993" customHeight="1" x14ac:dyDescent="0.25">
      <c r="AE641" s="264"/>
      <c r="AF641" s="264"/>
      <c r="AG641" s="264"/>
      <c r="AH641" s="264"/>
      <c r="AI641" s="264"/>
      <c r="AJ641" s="264"/>
    </row>
    <row r="642" spans="31:36" ht="9.9499999999999993" customHeight="1" x14ac:dyDescent="0.25">
      <c r="AE642" s="264"/>
      <c r="AF642" s="264"/>
      <c r="AG642" s="264"/>
      <c r="AH642" s="264"/>
      <c r="AI642" s="264"/>
      <c r="AJ642" s="264"/>
    </row>
    <row r="643" spans="31:36" ht="9.9499999999999993" customHeight="1" x14ac:dyDescent="0.25">
      <c r="AE643" s="264"/>
      <c r="AF643" s="264"/>
      <c r="AG643" s="264"/>
      <c r="AH643" s="264"/>
      <c r="AI643" s="264"/>
      <c r="AJ643" s="264"/>
    </row>
    <row r="644" spans="31:36" ht="9.9499999999999993" customHeight="1" x14ac:dyDescent="0.25">
      <c r="AE644" s="264"/>
      <c r="AF644" s="264"/>
      <c r="AG644" s="264"/>
      <c r="AH644" s="264"/>
      <c r="AI644" s="264"/>
      <c r="AJ644" s="264"/>
    </row>
    <row r="645" spans="31:36" ht="9.9499999999999993" customHeight="1" x14ac:dyDescent="0.25">
      <c r="AE645" s="264"/>
      <c r="AF645" s="264"/>
      <c r="AG645" s="264"/>
      <c r="AH645" s="264"/>
      <c r="AI645" s="264"/>
      <c r="AJ645" s="264"/>
    </row>
    <row r="646" spans="31:36" ht="9.9499999999999993" customHeight="1" x14ac:dyDescent="0.25">
      <c r="AE646" s="264"/>
      <c r="AF646" s="264"/>
      <c r="AG646" s="264"/>
      <c r="AH646" s="264"/>
      <c r="AI646" s="264"/>
      <c r="AJ646" s="264"/>
    </row>
    <row r="647" spans="31:36" ht="9.9499999999999993" customHeight="1" x14ac:dyDescent="0.25">
      <c r="AE647" s="264"/>
      <c r="AF647" s="264"/>
      <c r="AG647" s="264"/>
      <c r="AH647" s="264"/>
      <c r="AI647" s="264"/>
      <c r="AJ647" s="264"/>
    </row>
    <row r="648" spans="31:36" ht="9.9499999999999993" customHeight="1" x14ac:dyDescent="0.25">
      <c r="AE648" s="264"/>
      <c r="AF648" s="264"/>
      <c r="AG648" s="264"/>
      <c r="AH648" s="264"/>
      <c r="AI648" s="264"/>
      <c r="AJ648" s="264"/>
    </row>
    <row r="649" spans="31:36" ht="9.9499999999999993" customHeight="1" x14ac:dyDescent="0.25">
      <c r="AE649" s="264"/>
      <c r="AF649" s="264"/>
      <c r="AG649" s="264"/>
      <c r="AH649" s="264"/>
      <c r="AI649" s="264"/>
      <c r="AJ649" s="264"/>
    </row>
    <row r="650" spans="31:36" ht="9.9499999999999993" customHeight="1" x14ac:dyDescent="0.25">
      <c r="AE650" s="264"/>
      <c r="AF650" s="264"/>
      <c r="AG650" s="264"/>
      <c r="AH650" s="264"/>
      <c r="AI650" s="264"/>
      <c r="AJ650" s="264"/>
    </row>
    <row r="651" spans="31:36" x14ac:dyDescent="0.25">
      <c r="AE651" s="264"/>
      <c r="AF651" s="264"/>
      <c r="AG651" s="264"/>
      <c r="AH651" s="264"/>
      <c r="AI651" s="264"/>
      <c r="AJ651" s="264"/>
    </row>
    <row r="652" spans="31:36" x14ac:dyDescent="0.25">
      <c r="AE652" s="264"/>
      <c r="AF652" s="264"/>
      <c r="AG652" s="264"/>
      <c r="AH652" s="264"/>
      <c r="AI652" s="264"/>
      <c r="AJ652" s="264"/>
    </row>
    <row r="653" spans="31:36" ht="15" customHeight="1" x14ac:dyDescent="0.25">
      <c r="AE653" s="264"/>
      <c r="AF653" s="264"/>
      <c r="AG653" s="264"/>
      <c r="AH653" s="264"/>
      <c r="AI653" s="264"/>
      <c r="AJ653" s="264"/>
    </row>
    <row r="654" spans="31:36" ht="15.75" customHeight="1" x14ac:dyDescent="0.25">
      <c r="AE654" s="264"/>
      <c r="AF654" s="264"/>
      <c r="AG654" s="264"/>
      <c r="AH654" s="264"/>
      <c r="AI654" s="264"/>
      <c r="AJ654" s="264"/>
    </row>
    <row r="655" spans="31:36" x14ac:dyDescent="0.25">
      <c r="AE655" s="264"/>
      <c r="AF655" s="264"/>
      <c r="AG655" s="264"/>
      <c r="AH655" s="264"/>
      <c r="AI655" s="264"/>
      <c r="AJ655" s="264"/>
    </row>
    <row r="656" spans="31:36" x14ac:dyDescent="0.25">
      <c r="AE656" s="264"/>
      <c r="AF656" s="264"/>
      <c r="AG656" s="264"/>
      <c r="AH656" s="264"/>
      <c r="AI656" s="264"/>
      <c r="AJ656" s="264"/>
    </row>
    <row r="657" spans="31:36" x14ac:dyDescent="0.25">
      <c r="AE657" s="264"/>
      <c r="AF657" s="264"/>
      <c r="AG657" s="264"/>
      <c r="AH657" s="264"/>
      <c r="AI657" s="264"/>
      <c r="AJ657" s="264"/>
    </row>
    <row r="658" spans="31:36" x14ac:dyDescent="0.25">
      <c r="AE658" s="264"/>
      <c r="AF658" s="264"/>
      <c r="AG658" s="264"/>
      <c r="AH658" s="264"/>
      <c r="AI658" s="264"/>
      <c r="AJ658" s="264"/>
    </row>
    <row r="659" spans="31:36" x14ac:dyDescent="0.25">
      <c r="AE659" s="264"/>
      <c r="AF659" s="264"/>
      <c r="AG659" s="264"/>
      <c r="AH659" s="264"/>
      <c r="AI659" s="264"/>
      <c r="AJ659" s="264"/>
    </row>
    <row r="660" spans="31:36" x14ac:dyDescent="0.25">
      <c r="AE660" s="264"/>
      <c r="AF660" s="264"/>
      <c r="AG660" s="264"/>
      <c r="AH660" s="264"/>
      <c r="AI660" s="264"/>
      <c r="AJ660" s="264"/>
    </row>
    <row r="661" spans="31:36" x14ac:dyDescent="0.25">
      <c r="AE661" s="264"/>
      <c r="AF661" s="264"/>
      <c r="AG661" s="264"/>
      <c r="AH661" s="264"/>
      <c r="AI661" s="264"/>
      <c r="AJ661" s="264"/>
    </row>
    <row r="662" spans="31:36" x14ac:dyDescent="0.25">
      <c r="AE662" s="264"/>
      <c r="AF662" s="264"/>
      <c r="AG662" s="264"/>
      <c r="AH662" s="264"/>
      <c r="AI662" s="264"/>
      <c r="AJ662" s="264"/>
    </row>
    <row r="663" spans="31:36" x14ac:dyDescent="0.25">
      <c r="AE663" s="264"/>
      <c r="AF663" s="264"/>
      <c r="AG663" s="264"/>
      <c r="AH663" s="264"/>
      <c r="AI663" s="264"/>
      <c r="AJ663" s="264"/>
    </row>
    <row r="664" spans="31:36" ht="15" customHeight="1" x14ac:dyDescent="0.25">
      <c r="AE664" s="264"/>
      <c r="AF664" s="264"/>
      <c r="AG664" s="264"/>
      <c r="AH664" s="264"/>
      <c r="AI664" s="264"/>
      <c r="AJ664" s="264"/>
    </row>
    <row r="665" spans="31:36" ht="15.75" customHeight="1" x14ac:dyDescent="0.25">
      <c r="AE665" s="264"/>
      <c r="AF665" s="264"/>
      <c r="AG665" s="264"/>
      <c r="AH665" s="264"/>
      <c r="AI665" s="264"/>
      <c r="AJ665" s="264"/>
    </row>
    <row r="666" spans="31:36" ht="15" customHeight="1" x14ac:dyDescent="0.25">
      <c r="AE666" s="264"/>
      <c r="AF666" s="264"/>
      <c r="AG666" s="264"/>
      <c r="AH666" s="264"/>
      <c r="AI666" s="264"/>
      <c r="AJ666" s="264"/>
    </row>
    <row r="667" spans="31:36" ht="15.75" customHeight="1" x14ac:dyDescent="0.25">
      <c r="AE667" s="264"/>
      <c r="AF667" s="264"/>
      <c r="AG667" s="264"/>
      <c r="AH667" s="264"/>
      <c r="AI667" s="264"/>
      <c r="AJ667" s="264"/>
    </row>
    <row r="668" spans="31:36" ht="9.9499999999999993" customHeight="1" x14ac:dyDescent="0.25">
      <c r="AE668" s="264"/>
      <c r="AF668" s="264"/>
      <c r="AG668" s="264"/>
      <c r="AH668" s="264"/>
      <c r="AI668" s="264"/>
      <c r="AJ668" s="264"/>
    </row>
    <row r="669" spans="31:36" ht="9.9499999999999993" customHeight="1" x14ac:dyDescent="0.25">
      <c r="AE669" s="264"/>
      <c r="AF669" s="264"/>
      <c r="AG669" s="264"/>
      <c r="AH669" s="264"/>
      <c r="AI669" s="264"/>
      <c r="AJ669" s="264"/>
    </row>
    <row r="670" spans="31:36" ht="9.9499999999999993" customHeight="1" x14ac:dyDescent="0.25">
      <c r="AE670" s="264"/>
      <c r="AF670" s="264"/>
      <c r="AG670" s="264"/>
      <c r="AH670" s="264"/>
      <c r="AI670" s="264"/>
      <c r="AJ670" s="264"/>
    </row>
    <row r="671" spans="31:36" ht="9.9499999999999993" customHeight="1" x14ac:dyDescent="0.25">
      <c r="AE671" s="264"/>
      <c r="AF671" s="264"/>
      <c r="AG671" s="264"/>
      <c r="AH671" s="264"/>
      <c r="AI671" s="264"/>
      <c r="AJ671" s="264"/>
    </row>
    <row r="672" spans="31:36" ht="9.9499999999999993" customHeight="1" x14ac:dyDescent="0.25">
      <c r="AE672" s="264"/>
      <c r="AF672" s="264"/>
      <c r="AG672" s="264"/>
      <c r="AH672" s="264"/>
      <c r="AI672" s="264"/>
      <c r="AJ672" s="264"/>
    </row>
    <row r="673" spans="31:36" ht="9.9499999999999993" customHeight="1" x14ac:dyDescent="0.25">
      <c r="AE673" s="264"/>
      <c r="AF673" s="264"/>
      <c r="AG673" s="264"/>
      <c r="AH673" s="264"/>
      <c r="AI673" s="264"/>
      <c r="AJ673" s="264"/>
    </row>
    <row r="674" spans="31:36" ht="9.9499999999999993" customHeight="1" x14ac:dyDescent="0.25">
      <c r="AE674" s="264"/>
      <c r="AF674" s="264"/>
      <c r="AG674" s="264"/>
      <c r="AH674" s="264"/>
      <c r="AI674" s="264"/>
      <c r="AJ674" s="264"/>
    </row>
    <row r="675" spans="31:36" ht="9.9499999999999993" customHeight="1" x14ac:dyDescent="0.25">
      <c r="AE675" s="264"/>
      <c r="AF675" s="264"/>
      <c r="AG675" s="264"/>
      <c r="AH675" s="264"/>
      <c r="AI675" s="264"/>
      <c r="AJ675" s="264"/>
    </row>
    <row r="676" spans="31:36" ht="9.9499999999999993" customHeight="1" x14ac:dyDescent="0.25">
      <c r="AE676" s="264"/>
      <c r="AF676" s="264"/>
      <c r="AG676" s="264"/>
      <c r="AH676" s="264"/>
      <c r="AI676" s="264"/>
      <c r="AJ676" s="264"/>
    </row>
    <row r="677" spans="31:36" ht="9.9499999999999993" customHeight="1" x14ac:dyDescent="0.25">
      <c r="AE677" s="264"/>
      <c r="AF677" s="264"/>
      <c r="AG677" s="264"/>
      <c r="AH677" s="264"/>
      <c r="AI677" s="264"/>
      <c r="AJ677" s="264"/>
    </row>
    <row r="678" spans="31:36" ht="9.9499999999999993" customHeight="1" x14ac:dyDescent="0.25">
      <c r="AE678" s="264"/>
      <c r="AF678" s="264"/>
      <c r="AG678" s="264"/>
      <c r="AH678" s="264"/>
      <c r="AI678" s="264"/>
      <c r="AJ678" s="264"/>
    </row>
    <row r="679" spans="31:36" ht="9.9499999999999993" customHeight="1" x14ac:dyDescent="0.25">
      <c r="AE679" s="264"/>
      <c r="AF679" s="264"/>
      <c r="AG679" s="264"/>
      <c r="AH679" s="264"/>
      <c r="AI679" s="264"/>
      <c r="AJ679" s="264"/>
    </row>
    <row r="680" spans="31:36" x14ac:dyDescent="0.25">
      <c r="AE680" s="264"/>
      <c r="AF680" s="264"/>
      <c r="AG680" s="264"/>
      <c r="AH680" s="264"/>
      <c r="AI680" s="264"/>
      <c r="AJ680" s="264"/>
    </row>
    <row r="681" spans="31:36" x14ac:dyDescent="0.25">
      <c r="AE681" s="264"/>
      <c r="AF681" s="264"/>
      <c r="AG681" s="264"/>
      <c r="AH681" s="264"/>
      <c r="AI681" s="264"/>
      <c r="AJ681" s="264"/>
    </row>
    <row r="682" spans="31:36" x14ac:dyDescent="0.25">
      <c r="AE682" s="264"/>
      <c r="AF682" s="264"/>
      <c r="AG682" s="264"/>
      <c r="AH682" s="264"/>
      <c r="AI682" s="264"/>
      <c r="AJ682" s="264"/>
    </row>
    <row r="683" spans="31:36" x14ac:dyDescent="0.25">
      <c r="AE683" s="264"/>
      <c r="AF683" s="264"/>
      <c r="AG683" s="264"/>
      <c r="AH683" s="264"/>
      <c r="AI683" s="264"/>
      <c r="AJ683" s="264"/>
    </row>
    <row r="684" spans="31:36" x14ac:dyDescent="0.25">
      <c r="AE684" s="264"/>
      <c r="AF684" s="264"/>
      <c r="AG684" s="264"/>
      <c r="AH684" s="264"/>
      <c r="AI684" s="264"/>
      <c r="AJ684" s="264"/>
    </row>
    <row r="685" spans="31:36" x14ac:dyDescent="0.25">
      <c r="AE685" s="264"/>
      <c r="AF685" s="264"/>
      <c r="AG685" s="264"/>
      <c r="AH685" s="264"/>
      <c r="AI685" s="264"/>
      <c r="AJ685" s="264"/>
    </row>
    <row r="686" spans="31:36" x14ac:dyDescent="0.25">
      <c r="AE686" s="264"/>
      <c r="AF686" s="264"/>
      <c r="AG686" s="264"/>
      <c r="AH686" s="264"/>
      <c r="AI686" s="264"/>
      <c r="AJ686" s="264"/>
    </row>
    <row r="687" spans="31:36" x14ac:dyDescent="0.25">
      <c r="AE687" s="264"/>
      <c r="AF687" s="264"/>
      <c r="AG687" s="264"/>
      <c r="AH687" s="264"/>
      <c r="AI687" s="264"/>
      <c r="AJ687" s="264"/>
    </row>
    <row r="688" spans="31:36" x14ac:dyDescent="0.25">
      <c r="AE688" s="264"/>
      <c r="AF688" s="264"/>
      <c r="AG688" s="264"/>
      <c r="AH688" s="264"/>
      <c r="AI688" s="264"/>
      <c r="AJ688" s="264"/>
    </row>
    <row r="689" spans="31:36" x14ac:dyDescent="0.25">
      <c r="AE689" s="264"/>
      <c r="AF689" s="264"/>
      <c r="AG689" s="264"/>
      <c r="AH689" s="264"/>
      <c r="AI689" s="264"/>
      <c r="AJ689" s="264"/>
    </row>
    <row r="690" spans="31:36" x14ac:dyDescent="0.25">
      <c r="AE690" s="264"/>
      <c r="AF690" s="264"/>
      <c r="AG690" s="264"/>
      <c r="AH690" s="264"/>
      <c r="AI690" s="264"/>
      <c r="AJ690" s="264"/>
    </row>
    <row r="691" spans="31:36" x14ac:dyDescent="0.25">
      <c r="AE691" s="264"/>
      <c r="AF691" s="264"/>
      <c r="AG691" s="264"/>
      <c r="AH691" s="264"/>
      <c r="AI691" s="264"/>
      <c r="AJ691" s="264"/>
    </row>
    <row r="692" spans="31:36" x14ac:dyDescent="0.25">
      <c r="AE692" s="264"/>
      <c r="AF692" s="264"/>
      <c r="AG692" s="264"/>
      <c r="AH692" s="264"/>
      <c r="AI692" s="264"/>
      <c r="AJ692" s="264"/>
    </row>
    <row r="693" spans="31:36" x14ac:dyDescent="0.25">
      <c r="AE693" s="264"/>
      <c r="AF693" s="264"/>
      <c r="AG693" s="264"/>
      <c r="AH693" s="264"/>
      <c r="AI693" s="264"/>
      <c r="AJ693" s="264"/>
    </row>
    <row r="694" spans="31:36" x14ac:dyDescent="0.25">
      <c r="AE694" s="264"/>
      <c r="AF694" s="264"/>
      <c r="AG694" s="264"/>
      <c r="AH694" s="264"/>
      <c r="AI694" s="264"/>
      <c r="AJ694" s="264"/>
    </row>
    <row r="695" spans="31:36" x14ac:dyDescent="0.25">
      <c r="AE695" s="264"/>
      <c r="AF695" s="264"/>
      <c r="AG695" s="264"/>
      <c r="AH695" s="264"/>
      <c r="AI695" s="264"/>
      <c r="AJ695" s="264"/>
    </row>
    <row r="696" spans="31:36" x14ac:dyDescent="0.25">
      <c r="AE696" s="264"/>
      <c r="AF696" s="264"/>
      <c r="AG696" s="264"/>
      <c r="AH696" s="264"/>
      <c r="AI696" s="264"/>
      <c r="AJ696" s="264"/>
    </row>
    <row r="697" spans="31:36" x14ac:dyDescent="0.25">
      <c r="AE697" s="264"/>
      <c r="AF697" s="264"/>
      <c r="AG697" s="264"/>
      <c r="AH697" s="264"/>
      <c r="AI697" s="264"/>
      <c r="AJ697" s="264"/>
    </row>
    <row r="698" spans="31:36" x14ac:dyDescent="0.25">
      <c r="AE698" s="264"/>
      <c r="AF698" s="264"/>
      <c r="AG698" s="264"/>
      <c r="AH698" s="264"/>
      <c r="AI698" s="264"/>
      <c r="AJ698" s="264"/>
    </row>
    <row r="699" spans="31:36" x14ac:dyDescent="0.25">
      <c r="AE699" s="264"/>
      <c r="AF699" s="264"/>
      <c r="AG699" s="264"/>
      <c r="AH699" s="264"/>
      <c r="AI699" s="264"/>
      <c r="AJ699" s="264"/>
    </row>
    <row r="700" spans="31:36" x14ac:dyDescent="0.25">
      <c r="AE700" s="264"/>
      <c r="AF700" s="264"/>
      <c r="AG700" s="264"/>
      <c r="AH700" s="264"/>
      <c r="AI700" s="264"/>
      <c r="AJ700" s="264"/>
    </row>
    <row r="701" spans="31:36" x14ac:dyDescent="0.25">
      <c r="AE701" s="264"/>
      <c r="AF701" s="264"/>
      <c r="AG701" s="264"/>
      <c r="AH701" s="264"/>
      <c r="AI701" s="264"/>
      <c r="AJ701" s="264"/>
    </row>
    <row r="702" spans="31:36" x14ac:dyDescent="0.25">
      <c r="AE702" s="264"/>
      <c r="AF702" s="264"/>
      <c r="AG702" s="264"/>
      <c r="AH702" s="264"/>
      <c r="AI702" s="264"/>
      <c r="AJ702" s="264"/>
    </row>
    <row r="703" spans="31:36" x14ac:dyDescent="0.25">
      <c r="AE703" s="264"/>
      <c r="AF703" s="264"/>
      <c r="AG703" s="264"/>
      <c r="AH703" s="264"/>
      <c r="AI703" s="264"/>
      <c r="AJ703" s="264"/>
    </row>
    <row r="704" spans="31:36" x14ac:dyDescent="0.25">
      <c r="AE704" s="264"/>
      <c r="AF704" s="264"/>
      <c r="AG704" s="264"/>
      <c r="AH704" s="264"/>
      <c r="AI704" s="264"/>
      <c r="AJ704" s="264"/>
    </row>
    <row r="705" spans="31:36" x14ac:dyDescent="0.25">
      <c r="AE705" s="264"/>
      <c r="AF705" s="264"/>
      <c r="AG705" s="264"/>
      <c r="AH705" s="264"/>
      <c r="AI705" s="264"/>
      <c r="AJ705" s="264"/>
    </row>
    <row r="706" spans="31:36" x14ac:dyDescent="0.25">
      <c r="AE706" s="264"/>
      <c r="AF706" s="264"/>
      <c r="AG706" s="264"/>
      <c r="AH706" s="264"/>
      <c r="AI706" s="264"/>
      <c r="AJ706" s="264"/>
    </row>
    <row r="707" spans="31:36" x14ac:dyDescent="0.25">
      <c r="AE707" s="264"/>
      <c r="AF707" s="264"/>
      <c r="AG707" s="264"/>
      <c r="AH707" s="264"/>
      <c r="AI707" s="264"/>
      <c r="AJ707" s="264"/>
    </row>
    <row r="708" spans="31:36" x14ac:dyDescent="0.25">
      <c r="AE708" s="264"/>
      <c r="AF708" s="264"/>
      <c r="AG708" s="264"/>
      <c r="AH708" s="264"/>
      <c r="AI708" s="264"/>
      <c r="AJ708" s="264"/>
    </row>
    <row r="709" spans="31:36" x14ac:dyDescent="0.25">
      <c r="AE709" s="264"/>
      <c r="AF709" s="264"/>
      <c r="AG709" s="264"/>
      <c r="AH709" s="264"/>
      <c r="AI709" s="264"/>
      <c r="AJ709" s="264"/>
    </row>
    <row r="710" spans="31:36" x14ac:dyDescent="0.25">
      <c r="AE710" s="264"/>
      <c r="AF710" s="264"/>
      <c r="AG710" s="264"/>
      <c r="AH710" s="264"/>
      <c r="AI710" s="264"/>
      <c r="AJ710" s="264"/>
    </row>
    <row r="711" spans="31:36" x14ac:dyDescent="0.25">
      <c r="AE711" s="264"/>
      <c r="AF711" s="264"/>
      <c r="AG711" s="264"/>
      <c r="AH711" s="264"/>
      <c r="AI711" s="264"/>
      <c r="AJ711" s="264"/>
    </row>
    <row r="712" spans="31:36" x14ac:dyDescent="0.25">
      <c r="AE712" s="264"/>
      <c r="AF712" s="264"/>
      <c r="AG712" s="264"/>
      <c r="AH712" s="264"/>
      <c r="AI712" s="264"/>
      <c r="AJ712" s="264"/>
    </row>
  </sheetData>
  <mergeCells count="236">
    <mergeCell ref="G236:P236"/>
    <mergeCell ref="D360:E361"/>
    <mergeCell ref="F360:I361"/>
    <mergeCell ref="J360:M361"/>
    <mergeCell ref="D362:E363"/>
    <mergeCell ref="F362:I363"/>
    <mergeCell ref="J362:M363"/>
    <mergeCell ref="D356:E357"/>
    <mergeCell ref="F356:I357"/>
    <mergeCell ref="J356:M357"/>
    <mergeCell ref="D358:E359"/>
    <mergeCell ref="F358:I359"/>
    <mergeCell ref="J358:M359"/>
    <mergeCell ref="E348:P348"/>
    <mergeCell ref="J350:P350"/>
    <mergeCell ref="F352:I353"/>
    <mergeCell ref="J352:M353"/>
    <mergeCell ref="D354:E355"/>
    <mergeCell ref="F354:I355"/>
    <mergeCell ref="J354:M355"/>
    <mergeCell ref="J320:P320"/>
    <mergeCell ref="F322:I323"/>
    <mergeCell ref="J322:M323"/>
    <mergeCell ref="D324:E325"/>
    <mergeCell ref="F324:I325"/>
    <mergeCell ref="J324:M325"/>
    <mergeCell ref="J293:P293"/>
    <mergeCell ref="F295:I296"/>
    <mergeCell ref="J295:M296"/>
    <mergeCell ref="D297:E298"/>
    <mergeCell ref="F297:I298"/>
    <mergeCell ref="J297:M298"/>
    <mergeCell ref="J263:P263"/>
    <mergeCell ref="F265:I266"/>
    <mergeCell ref="J265:M266"/>
    <mergeCell ref="D267:E268"/>
    <mergeCell ref="E291:P291"/>
    <mergeCell ref="D303:E304"/>
    <mergeCell ref="F303:I304"/>
    <mergeCell ref="J303:M304"/>
    <mergeCell ref="D305:E306"/>
    <mergeCell ref="F305:I306"/>
    <mergeCell ref="J305:M306"/>
    <mergeCell ref="D299:E300"/>
    <mergeCell ref="F299:I300"/>
    <mergeCell ref="J299:M300"/>
    <mergeCell ref="D301:E302"/>
    <mergeCell ref="F301:I302"/>
    <mergeCell ref="D218:E219"/>
    <mergeCell ref="F218:I219"/>
    <mergeCell ref="J218:M219"/>
    <mergeCell ref="E234:P234"/>
    <mergeCell ref="D214:E215"/>
    <mergeCell ref="F214:I215"/>
    <mergeCell ref="J214:M215"/>
    <mergeCell ref="D216:E217"/>
    <mergeCell ref="F216:I217"/>
    <mergeCell ref="J216:M217"/>
    <mergeCell ref="E177:P177"/>
    <mergeCell ref="J179:P179"/>
    <mergeCell ref="D161:E162"/>
    <mergeCell ref="F161:I162"/>
    <mergeCell ref="J161:M162"/>
    <mergeCell ref="D210:E211"/>
    <mergeCell ref="F210:I211"/>
    <mergeCell ref="J210:M211"/>
    <mergeCell ref="D212:E213"/>
    <mergeCell ref="F212:I213"/>
    <mergeCell ref="J212:M213"/>
    <mergeCell ref="D189:E190"/>
    <mergeCell ref="F189:I190"/>
    <mergeCell ref="J189:M190"/>
    <mergeCell ref="D191:E192"/>
    <mergeCell ref="F191:I192"/>
    <mergeCell ref="J191:M192"/>
    <mergeCell ref="J206:P206"/>
    <mergeCell ref="F208:I209"/>
    <mergeCell ref="J208:M209"/>
    <mergeCell ref="D185:E186"/>
    <mergeCell ref="F185:I186"/>
    <mergeCell ref="J185:M186"/>
    <mergeCell ref="D187:E188"/>
    <mergeCell ref="F187:I188"/>
    <mergeCell ref="J187:M188"/>
    <mergeCell ref="F181:I182"/>
    <mergeCell ref="J181:M182"/>
    <mergeCell ref="D183:E184"/>
    <mergeCell ref="F183:I184"/>
    <mergeCell ref="J183:M184"/>
    <mergeCell ref="E120:P120"/>
    <mergeCell ref="J122:P122"/>
    <mergeCell ref="F124:I125"/>
    <mergeCell ref="J124:M125"/>
    <mergeCell ref="D126:E127"/>
    <mergeCell ref="F126:I127"/>
    <mergeCell ref="J126:M127"/>
    <mergeCell ref="D128:E129"/>
    <mergeCell ref="F128:I129"/>
    <mergeCell ref="J128:M129"/>
    <mergeCell ref="D134:E135"/>
    <mergeCell ref="F134:I135"/>
    <mergeCell ref="J134:M135"/>
    <mergeCell ref="F130:I131"/>
    <mergeCell ref="J130:M131"/>
    <mergeCell ref="D132:E133"/>
    <mergeCell ref="F132:I133"/>
    <mergeCell ref="D332:E333"/>
    <mergeCell ref="F332:I333"/>
    <mergeCell ref="J332:M333"/>
    <mergeCell ref="F328:I329"/>
    <mergeCell ref="J328:M329"/>
    <mergeCell ref="D330:E331"/>
    <mergeCell ref="F330:I331"/>
    <mergeCell ref="J330:M331"/>
    <mergeCell ref="D326:E327"/>
    <mergeCell ref="F326:I327"/>
    <mergeCell ref="J326:M327"/>
    <mergeCell ref="D328:E329"/>
    <mergeCell ref="J301:M302"/>
    <mergeCell ref="D275:E276"/>
    <mergeCell ref="F275:I276"/>
    <mergeCell ref="J275:M276"/>
    <mergeCell ref="D271:E272"/>
    <mergeCell ref="F271:I272"/>
    <mergeCell ref="J271:M272"/>
    <mergeCell ref="D273:E274"/>
    <mergeCell ref="F273:I274"/>
    <mergeCell ref="J273:M274"/>
    <mergeCell ref="F267:I268"/>
    <mergeCell ref="J267:M268"/>
    <mergeCell ref="D269:E270"/>
    <mergeCell ref="F269:I270"/>
    <mergeCell ref="J269:M270"/>
    <mergeCell ref="F238:I239"/>
    <mergeCell ref="J238:M239"/>
    <mergeCell ref="D240:E241"/>
    <mergeCell ref="F240:I241"/>
    <mergeCell ref="J240:M241"/>
    <mergeCell ref="D246:E247"/>
    <mergeCell ref="F246:I247"/>
    <mergeCell ref="J246:M247"/>
    <mergeCell ref="D248:E249"/>
    <mergeCell ref="F248:I249"/>
    <mergeCell ref="J248:M249"/>
    <mergeCell ref="D242:E243"/>
    <mergeCell ref="F242:I243"/>
    <mergeCell ref="J242:M243"/>
    <mergeCell ref="D244:E245"/>
    <mergeCell ref="F244:I245"/>
    <mergeCell ref="J244:M245"/>
    <mergeCell ref="J132:M133"/>
    <mergeCell ref="D130:E131"/>
    <mergeCell ref="J149:P149"/>
    <mergeCell ref="F151:I152"/>
    <mergeCell ref="J151:M152"/>
    <mergeCell ref="D153:E154"/>
    <mergeCell ref="F153:I154"/>
    <mergeCell ref="J153:M154"/>
    <mergeCell ref="D159:E160"/>
    <mergeCell ref="F159:I160"/>
    <mergeCell ref="J159:M160"/>
    <mergeCell ref="D155:E156"/>
    <mergeCell ref="F155:I156"/>
    <mergeCell ref="J155:M156"/>
    <mergeCell ref="D157:E158"/>
    <mergeCell ref="F157:I158"/>
    <mergeCell ref="J157:M158"/>
    <mergeCell ref="D102:E103"/>
    <mergeCell ref="F102:I103"/>
    <mergeCell ref="J102:M103"/>
    <mergeCell ref="D104:E105"/>
    <mergeCell ref="F104:I105"/>
    <mergeCell ref="J104:M105"/>
    <mergeCell ref="D98:E99"/>
    <mergeCell ref="F98:I99"/>
    <mergeCell ref="J98:M99"/>
    <mergeCell ref="D100:E101"/>
    <mergeCell ref="F100:I101"/>
    <mergeCell ref="J100:M101"/>
    <mergeCell ref="J92:P92"/>
    <mergeCell ref="F94:I95"/>
    <mergeCell ref="J94:M95"/>
    <mergeCell ref="D96:E97"/>
    <mergeCell ref="F96:I97"/>
    <mergeCell ref="J96:M97"/>
    <mergeCell ref="D78:E79"/>
    <mergeCell ref="J68:M69"/>
    <mergeCell ref="J70:M71"/>
    <mergeCell ref="J72:M73"/>
    <mergeCell ref="J74:M75"/>
    <mergeCell ref="J76:M77"/>
    <mergeCell ref="F72:I73"/>
    <mergeCell ref="F74:I75"/>
    <mergeCell ref="F76:I77"/>
    <mergeCell ref="F78:I79"/>
    <mergeCell ref="J78:M79"/>
    <mergeCell ref="F68:I69"/>
    <mergeCell ref="D70:E71"/>
    <mergeCell ref="F70:I71"/>
    <mergeCell ref="D72:E73"/>
    <mergeCell ref="D74:E75"/>
    <mergeCell ref="D76:E77"/>
    <mergeCell ref="E64:P64"/>
    <mergeCell ref="J66:P66"/>
    <mergeCell ref="B3:J4"/>
    <mergeCell ref="C9:E9"/>
    <mergeCell ref="C10:E10"/>
    <mergeCell ref="O14:P14"/>
    <mergeCell ref="J13:L13"/>
    <mergeCell ref="C30:D31"/>
    <mergeCell ref="J38:P39"/>
    <mergeCell ref="C26:D27"/>
    <mergeCell ref="C28:D29"/>
    <mergeCell ref="C34:P34"/>
    <mergeCell ref="D53:P53"/>
    <mergeCell ref="C54:P54"/>
    <mergeCell ref="C55:P55"/>
    <mergeCell ref="C56:P56"/>
    <mergeCell ref="C57:P57"/>
    <mergeCell ref="F13:I13"/>
    <mergeCell ref="B12:P12"/>
    <mergeCell ref="E22:J23"/>
    <mergeCell ref="E24:J25"/>
    <mergeCell ref="K20:P21"/>
    <mergeCell ref="E20:J21"/>
    <mergeCell ref="C22:D23"/>
    <mergeCell ref="C24:D25"/>
    <mergeCell ref="C16:P16"/>
    <mergeCell ref="E26:J27"/>
    <mergeCell ref="E28:J29"/>
    <mergeCell ref="E30:J31"/>
    <mergeCell ref="K22:P23"/>
    <mergeCell ref="K24:P25"/>
    <mergeCell ref="K26:P27"/>
    <mergeCell ref="K28:P29"/>
    <mergeCell ref="K30:P31"/>
  </mergeCells>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I21" sqref="I21"/>
    </sheetView>
  </sheetViews>
  <sheetFormatPr defaultRowHeight="15" x14ac:dyDescent="0.25"/>
  <cols>
    <col min="1" max="1" width="9.140625" style="283"/>
    <col min="2" max="2" width="6.85546875" style="283" customWidth="1"/>
    <col min="3" max="3" width="50.7109375" style="283" customWidth="1"/>
    <col min="4" max="4" width="40" style="283" customWidth="1"/>
    <col min="5" max="5" width="34.140625" style="283" customWidth="1"/>
    <col min="6" max="6" width="25.7109375" style="283" customWidth="1"/>
    <col min="7" max="16384" width="9.140625" style="283"/>
  </cols>
  <sheetData>
    <row r="1" spans="1:7" x14ac:dyDescent="0.25">
      <c r="B1" s="287"/>
      <c r="C1" s="287"/>
      <c r="D1" s="287"/>
      <c r="E1" s="287"/>
      <c r="F1" s="287"/>
    </row>
    <row r="2" spans="1:7" ht="30" customHeight="1" x14ac:dyDescent="0.25">
      <c r="A2" s="288"/>
      <c r="B2" s="290" t="s">
        <v>1156</v>
      </c>
      <c r="C2" s="291" t="s">
        <v>1157</v>
      </c>
      <c r="D2" s="290" t="s">
        <v>1157</v>
      </c>
      <c r="E2" s="290" t="s">
        <v>1158</v>
      </c>
      <c r="F2" s="290" t="s">
        <v>1159</v>
      </c>
      <c r="G2" s="289"/>
    </row>
    <row r="3" spans="1:7" ht="18" x14ac:dyDescent="0.25">
      <c r="A3" s="288"/>
      <c r="B3" s="290">
        <v>1</v>
      </c>
      <c r="C3" s="292" t="s">
        <v>382</v>
      </c>
      <c r="D3" s="286" t="s">
        <v>1160</v>
      </c>
      <c r="E3" s="286" t="s">
        <v>1161</v>
      </c>
      <c r="F3" s="286" t="s">
        <v>1162</v>
      </c>
      <c r="G3" s="289"/>
    </row>
    <row r="4" spans="1:7" ht="18" x14ac:dyDescent="0.25">
      <c r="A4" s="288"/>
      <c r="B4" s="290">
        <v>2</v>
      </c>
      <c r="C4" s="292" t="s">
        <v>47</v>
      </c>
      <c r="D4" s="286" t="s">
        <v>1163</v>
      </c>
      <c r="E4" s="286" t="s">
        <v>1164</v>
      </c>
      <c r="F4" s="286" t="s">
        <v>1165</v>
      </c>
      <c r="G4" s="289"/>
    </row>
    <row r="5" spans="1:7" ht="18" x14ac:dyDescent="0.25">
      <c r="A5" s="288"/>
      <c r="B5" s="290">
        <v>3</v>
      </c>
      <c r="C5" s="292" t="s">
        <v>745</v>
      </c>
      <c r="D5" s="286" t="s">
        <v>1169</v>
      </c>
      <c r="E5" s="286" t="s">
        <v>1170</v>
      </c>
      <c r="F5" s="286" t="s">
        <v>1171</v>
      </c>
      <c r="G5" s="289"/>
    </row>
    <row r="6" spans="1:7" ht="18" x14ac:dyDescent="0.25">
      <c r="A6" s="288"/>
      <c r="B6" s="290">
        <v>4</v>
      </c>
      <c r="C6" s="292" t="s">
        <v>1110</v>
      </c>
      <c r="D6" s="286" t="s">
        <v>1166</v>
      </c>
      <c r="E6" s="286" t="s">
        <v>1167</v>
      </c>
      <c r="F6" s="286" t="s">
        <v>1168</v>
      </c>
      <c r="G6" s="289"/>
    </row>
    <row r="7" spans="1:7" ht="18" x14ac:dyDescent="0.25">
      <c r="A7" s="288"/>
      <c r="B7" s="290">
        <v>5</v>
      </c>
      <c r="C7" s="292" t="s">
        <v>126</v>
      </c>
      <c r="D7" s="286" t="s">
        <v>1175</v>
      </c>
      <c r="E7" s="286" t="s">
        <v>1176</v>
      </c>
      <c r="F7" s="286" t="s">
        <v>1177</v>
      </c>
      <c r="G7" s="289"/>
    </row>
    <row r="8" spans="1:7" ht="18" x14ac:dyDescent="0.25">
      <c r="A8" s="288"/>
      <c r="B8" s="290">
        <v>6</v>
      </c>
      <c r="C8" s="292" t="s">
        <v>157</v>
      </c>
      <c r="D8" s="286" t="s">
        <v>1198</v>
      </c>
      <c r="E8" s="286" t="s">
        <v>1183</v>
      </c>
      <c r="F8" s="286" t="s">
        <v>1184</v>
      </c>
      <c r="G8" s="289"/>
    </row>
    <row r="9" spans="1:7" ht="18" x14ac:dyDescent="0.25">
      <c r="A9" s="288"/>
      <c r="B9" s="290">
        <v>7</v>
      </c>
      <c r="C9" s="292" t="s">
        <v>1111</v>
      </c>
      <c r="D9" s="286" t="s">
        <v>1196</v>
      </c>
      <c r="E9" s="286" t="s">
        <v>1178</v>
      </c>
      <c r="F9" s="286" t="s">
        <v>1179</v>
      </c>
      <c r="G9" s="289"/>
    </row>
    <row r="10" spans="1:7" ht="18" x14ac:dyDescent="0.25">
      <c r="A10" s="288"/>
      <c r="B10" s="290">
        <v>8</v>
      </c>
      <c r="C10" s="292" t="s">
        <v>182</v>
      </c>
      <c r="D10" s="286" t="s">
        <v>1180</v>
      </c>
      <c r="E10" s="286" t="s">
        <v>1181</v>
      </c>
      <c r="F10" s="286" t="s">
        <v>1182</v>
      </c>
      <c r="G10" s="289"/>
    </row>
    <row r="11" spans="1:7" ht="18" x14ac:dyDescent="0.25">
      <c r="A11" s="288"/>
      <c r="B11" s="290">
        <v>9</v>
      </c>
      <c r="C11" s="292" t="s">
        <v>401</v>
      </c>
      <c r="D11" s="286" t="s">
        <v>1172</v>
      </c>
      <c r="E11" s="286" t="s">
        <v>1173</v>
      </c>
      <c r="F11" s="286" t="s">
        <v>1174</v>
      </c>
      <c r="G11" s="289"/>
    </row>
    <row r="12" spans="1:7" ht="18" x14ac:dyDescent="0.25">
      <c r="A12" s="288"/>
      <c r="B12" s="290">
        <v>10</v>
      </c>
      <c r="C12" s="292" t="s">
        <v>1112</v>
      </c>
      <c r="D12" s="286" t="s">
        <v>1223</v>
      </c>
      <c r="E12" s="286" t="s">
        <v>1221</v>
      </c>
      <c r="F12" s="286" t="s">
        <v>1220</v>
      </c>
      <c r="G12" s="289"/>
    </row>
    <row r="13" spans="1:7" ht="18" x14ac:dyDescent="0.25">
      <c r="A13" s="288"/>
      <c r="B13" s="290">
        <v>11</v>
      </c>
      <c r="C13" s="292" t="s">
        <v>1142</v>
      </c>
      <c r="D13" s="286" t="s">
        <v>1222</v>
      </c>
      <c r="E13" s="286" t="s">
        <v>1167</v>
      </c>
      <c r="F13" s="286" t="s">
        <v>1168</v>
      </c>
      <c r="G13" s="289"/>
    </row>
    <row r="14" spans="1:7" x14ac:dyDescent="0.25">
      <c r="B14" s="285"/>
      <c r="C14" s="285"/>
      <c r="D14" s="285"/>
      <c r="E14" s="285"/>
      <c r="F14" s="28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Sheet1</vt:lpstr>
      <vt:lpstr>Sheet2</vt:lpstr>
      <vt:lpstr>Sheet3</vt:lpstr>
      <vt:lpstr>Sheet4</vt:lpstr>
      <vt:lpstr>Sheet1!Print_Area</vt:lpstr>
      <vt:lpstr>Sheet2!Print_Area</vt:lpstr>
      <vt:lpstr>Sheet3!Print_Area</vt:lpstr>
    </vt:vector>
  </TitlesOfParts>
  <Company>MRT www.Win2Farsi.com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گزارش پنجم تکمیل نشده</dc:title>
  <dc:creator>Azarbad , Hamid</dc:creator>
  <cp:keywords>-OP-EN-MA-----PI-OE</cp:keywords>
  <cp:lastModifiedBy>Azarbad , Hamid</cp:lastModifiedBy>
  <cp:lastPrinted>2016-09-03T08:25:33Z</cp:lastPrinted>
  <dcterms:created xsi:type="dcterms:W3CDTF">2016-05-09T11:52:43Z</dcterms:created>
  <dcterms:modified xsi:type="dcterms:W3CDTF">2016-09-03T08:29:45Z</dcterms:modified>
</cp:coreProperties>
</file>